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D:\CQ\20211116 Ex-situ Film Mineralization VII (with Mechanical)\"/>
    </mc:Choice>
  </mc:AlternateContent>
  <xr:revisionPtr revIDLastSave="0" documentId="13_ncr:1_{A02D9B88-F448-46A9-B932-7FE01780F288}" xr6:coauthVersionLast="45" xr6:coauthVersionMax="45" xr10:uidLastSave="{00000000-0000-0000-0000-000000000000}"/>
  <bookViews>
    <workbookView xWindow="-60" yWindow="-60" windowWidth="38520" windowHeight="234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44" i="1" l="1"/>
  <c r="L241" i="1"/>
  <c r="L242" i="1"/>
  <c r="T237" i="1" s="1"/>
  <c r="T242" i="1"/>
  <c r="R242" i="1"/>
  <c r="O242" i="1"/>
  <c r="U242" i="1"/>
  <c r="R241" i="1"/>
  <c r="O241" i="1"/>
  <c r="U241" i="1"/>
  <c r="T240" i="1"/>
  <c r="R240" i="1"/>
  <c r="O240" i="1"/>
  <c r="L240" i="1"/>
  <c r="U240" i="1" s="1"/>
  <c r="R238" i="1"/>
  <c r="O238" i="1"/>
  <c r="L238" i="1"/>
  <c r="U238" i="1" s="1"/>
  <c r="R237" i="1"/>
  <c r="O237" i="1"/>
  <c r="T238" i="1" l="1"/>
  <c r="U237" i="1"/>
  <c r="T241" i="1"/>
  <c r="AN184" i="1"/>
  <c r="AM184" i="1"/>
  <c r="AN183" i="1"/>
  <c r="AM183" i="1"/>
  <c r="AN182" i="1"/>
  <c r="AM182" i="1"/>
  <c r="AN181" i="1"/>
  <c r="AM181" i="1"/>
  <c r="AK181" i="1"/>
  <c r="AH181" i="1"/>
  <c r="AE181" i="1"/>
  <c r="AK182" i="1"/>
  <c r="AH182" i="1"/>
  <c r="AE182" i="1"/>
  <c r="AK183" i="1"/>
  <c r="AH183" i="1"/>
  <c r="AE183" i="1"/>
  <c r="AK184" i="1"/>
  <c r="AH184" i="1"/>
  <c r="AE184" i="1"/>
  <c r="U172" i="1" l="1"/>
  <c r="V172" i="1"/>
  <c r="U180" i="1"/>
  <c r="V180" i="1"/>
  <c r="S185" i="1"/>
  <c r="P185" i="1"/>
  <c r="M185" i="1"/>
  <c r="S184" i="1"/>
  <c r="P184" i="1"/>
  <c r="M184" i="1"/>
  <c r="S183" i="1"/>
  <c r="P183" i="1"/>
  <c r="M183" i="1"/>
  <c r="S182" i="1"/>
  <c r="P182" i="1"/>
  <c r="M182" i="1"/>
  <c r="S181" i="1"/>
  <c r="P181" i="1"/>
  <c r="M181" i="1"/>
  <c r="S177" i="1"/>
  <c r="P177" i="1"/>
  <c r="M177" i="1"/>
  <c r="S176" i="1"/>
  <c r="P176" i="1"/>
  <c r="M176" i="1"/>
  <c r="P175" i="1"/>
  <c r="S175" i="1"/>
  <c r="M175" i="1"/>
  <c r="S174" i="1"/>
  <c r="P174" i="1"/>
  <c r="M174" i="1"/>
  <c r="S173" i="1"/>
  <c r="P173" i="1"/>
  <c r="M173" i="1"/>
  <c r="S168" i="1"/>
  <c r="P168" i="1"/>
  <c r="M168" i="1"/>
  <c r="S167" i="1"/>
  <c r="P167" i="1"/>
  <c r="M167" i="1"/>
  <c r="U167" i="1" s="1"/>
  <c r="S166" i="1"/>
  <c r="P166" i="1"/>
  <c r="M166" i="1"/>
  <c r="S165" i="1"/>
  <c r="P165" i="1"/>
  <c r="M165" i="1"/>
  <c r="S164" i="1"/>
  <c r="P164" i="1"/>
  <c r="M164" i="1"/>
  <c r="S163" i="1"/>
  <c r="P163" i="1"/>
  <c r="M163" i="1"/>
  <c r="V177" i="1" l="1"/>
  <c r="U183" i="1"/>
  <c r="U173" i="1"/>
  <c r="U164" i="1"/>
  <c r="U176" i="1"/>
  <c r="U165" i="1"/>
  <c r="U168" i="1"/>
  <c r="V182" i="1"/>
  <c r="V163" i="1"/>
  <c r="U184" i="1"/>
  <c r="U166" i="1"/>
  <c r="V173" i="1"/>
  <c r="V167" i="1"/>
  <c r="U182" i="1"/>
  <c r="V184" i="1"/>
  <c r="U185" i="1"/>
  <c r="U175" i="1"/>
  <c r="V183" i="1"/>
  <c r="V166" i="1"/>
  <c r="U177" i="1"/>
  <c r="U181" i="1"/>
  <c r="V175" i="1"/>
  <c r="U174" i="1"/>
  <c r="V165" i="1"/>
  <c r="V185" i="1"/>
  <c r="V181" i="1"/>
  <c r="V168" i="1"/>
  <c r="V164" i="1"/>
  <c r="U163" i="1"/>
  <c r="V176" i="1"/>
  <c r="V174" i="1"/>
  <c r="S145" i="1"/>
  <c r="S144" i="1"/>
  <c r="S143" i="1"/>
  <c r="S142" i="1"/>
  <c r="S141" i="1"/>
  <c r="S140" i="1"/>
  <c r="P145" i="1"/>
  <c r="P144" i="1"/>
  <c r="P143" i="1"/>
  <c r="P142" i="1"/>
  <c r="P141" i="1"/>
  <c r="P140" i="1"/>
  <c r="M145" i="1"/>
  <c r="M144" i="1"/>
  <c r="M143" i="1"/>
  <c r="M142" i="1"/>
  <c r="M141" i="1"/>
  <c r="M140" i="1"/>
  <c r="S138" i="1"/>
  <c r="S137" i="1"/>
  <c r="S136" i="1"/>
  <c r="S135" i="1"/>
  <c r="S134" i="1"/>
  <c r="S133" i="1"/>
  <c r="P138" i="1"/>
  <c r="P137" i="1"/>
  <c r="P136" i="1"/>
  <c r="P135" i="1"/>
  <c r="P134" i="1"/>
  <c r="P133" i="1"/>
  <c r="M138" i="1"/>
  <c r="M137" i="1"/>
  <c r="M136" i="1"/>
  <c r="M135" i="1"/>
  <c r="M134" i="1"/>
  <c r="M133" i="1"/>
  <c r="S131" i="1"/>
  <c r="S130" i="1"/>
  <c r="S129" i="1"/>
  <c r="S128" i="1"/>
  <c r="S127" i="1"/>
  <c r="S126" i="1"/>
  <c r="P131" i="1"/>
  <c r="P130" i="1"/>
  <c r="P129" i="1"/>
  <c r="P128" i="1"/>
  <c r="P127" i="1"/>
  <c r="P126" i="1"/>
  <c r="M131" i="1"/>
  <c r="M130" i="1"/>
  <c r="M129" i="1"/>
  <c r="M128" i="1"/>
  <c r="M127" i="1"/>
  <c r="M126" i="1"/>
  <c r="S123" i="1"/>
  <c r="S122" i="1"/>
  <c r="S121" i="1"/>
  <c r="S120" i="1"/>
  <c r="S119" i="1"/>
  <c r="S118" i="1"/>
  <c r="S117" i="1"/>
  <c r="S116" i="1"/>
  <c r="P123" i="1"/>
  <c r="P122" i="1"/>
  <c r="P121" i="1"/>
  <c r="P120" i="1"/>
  <c r="P119" i="1"/>
  <c r="P118" i="1"/>
  <c r="P117" i="1"/>
  <c r="P116" i="1"/>
  <c r="M117" i="1"/>
  <c r="M118" i="1"/>
  <c r="M119" i="1"/>
  <c r="M120" i="1"/>
  <c r="M121" i="1"/>
  <c r="M122" i="1"/>
  <c r="M123" i="1"/>
  <c r="M116" i="1"/>
  <c r="S105" i="1"/>
  <c r="R105" i="1"/>
  <c r="S104" i="1"/>
  <c r="R104" i="1"/>
  <c r="S103" i="1"/>
  <c r="R103" i="1"/>
  <c r="S102" i="1"/>
  <c r="R102" i="1"/>
  <c r="S101" i="1"/>
  <c r="R101" i="1"/>
  <c r="S100" i="1"/>
  <c r="R100" i="1"/>
  <c r="S91" i="1"/>
  <c r="R91" i="1"/>
  <c r="S90" i="1"/>
  <c r="R90" i="1"/>
  <c r="S89" i="1"/>
  <c r="R89" i="1"/>
  <c r="S88" i="1"/>
  <c r="R88" i="1"/>
  <c r="R87" i="1"/>
  <c r="S87" i="1"/>
  <c r="S86" i="1"/>
  <c r="R86" i="1"/>
  <c r="R98" i="1"/>
  <c r="S98" i="1"/>
  <c r="S97" i="1"/>
  <c r="R97" i="1"/>
  <c r="S96" i="1"/>
  <c r="R96" i="1"/>
  <c r="T96" i="1" s="1"/>
  <c r="S95" i="1"/>
  <c r="R95" i="1"/>
  <c r="S94" i="1"/>
  <c r="R94" i="1"/>
  <c r="S93" i="1"/>
  <c r="R93" i="1"/>
  <c r="S83" i="1"/>
  <c r="R83" i="1"/>
  <c r="T83" i="1" s="1"/>
  <c r="S82" i="1"/>
  <c r="R82" i="1"/>
  <c r="S80" i="1"/>
  <c r="R80" i="1"/>
  <c r="S81" i="1"/>
  <c r="R81" i="1"/>
  <c r="S79" i="1"/>
  <c r="R79" i="1"/>
  <c r="S77" i="1"/>
  <c r="S78" i="1"/>
  <c r="R77" i="1"/>
  <c r="R78" i="1"/>
  <c r="S76" i="1"/>
  <c r="R76" i="1"/>
  <c r="V118" i="1" l="1"/>
  <c r="V144" i="1"/>
  <c r="V116" i="1"/>
  <c r="V117" i="1"/>
  <c r="U123" i="1"/>
  <c r="T95" i="1"/>
  <c r="V130" i="1"/>
  <c r="U135" i="1"/>
  <c r="V140" i="1"/>
  <c r="U142" i="1"/>
  <c r="V119" i="1"/>
  <c r="V131" i="1"/>
  <c r="V136" i="1"/>
  <c r="V141" i="1"/>
  <c r="U143" i="1"/>
  <c r="V120" i="1"/>
  <c r="V137" i="1"/>
  <c r="U138" i="1"/>
  <c r="V143" i="1"/>
  <c r="U117" i="1"/>
  <c r="U126" i="1"/>
  <c r="U144" i="1"/>
  <c r="U141" i="1"/>
  <c r="V123" i="1"/>
  <c r="V127" i="1"/>
  <c r="V145" i="1"/>
  <c r="U145" i="1"/>
  <c r="U120" i="1"/>
  <c r="U127" i="1"/>
  <c r="U122" i="1"/>
  <c r="U118" i="1"/>
  <c r="V128" i="1"/>
  <c r="U130" i="1"/>
  <c r="V133" i="1"/>
  <c r="V135" i="1"/>
  <c r="U140" i="1"/>
  <c r="U121" i="1"/>
  <c r="U119" i="1"/>
  <c r="U129" i="1"/>
  <c r="U131" i="1"/>
  <c r="U134" i="1"/>
  <c r="V126" i="1"/>
  <c r="V134" i="1"/>
  <c r="U133" i="1"/>
  <c r="V122" i="1"/>
  <c r="V121" i="1"/>
  <c r="T80" i="1"/>
  <c r="T94" i="1"/>
  <c r="T89" i="1"/>
  <c r="T101" i="1"/>
  <c r="T105" i="1"/>
  <c r="U116" i="1"/>
  <c r="V138" i="1"/>
  <c r="V129" i="1"/>
  <c r="V142" i="1"/>
  <c r="U128" i="1"/>
  <c r="U137" i="1"/>
  <c r="U136" i="1"/>
  <c r="T97" i="1"/>
  <c r="T88" i="1"/>
  <c r="T100" i="1"/>
  <c r="T104" i="1"/>
  <c r="T78" i="1"/>
  <c r="T86" i="1"/>
  <c r="T91" i="1"/>
  <c r="T103" i="1"/>
  <c r="T82" i="1"/>
  <c r="T87" i="1"/>
  <c r="T98" i="1"/>
  <c r="T76" i="1"/>
  <c r="T93" i="1"/>
  <c r="T90" i="1"/>
  <c r="T102" i="1"/>
  <c r="T81" i="1"/>
  <c r="T79" i="1"/>
  <c r="T77" i="1"/>
  <c r="AA28" i="1"/>
  <c r="AA29" i="1"/>
  <c r="AA30" i="1"/>
  <c r="AA31" i="1"/>
  <c r="AA27" i="1"/>
  <c r="AA51" i="1"/>
  <c r="AA52" i="1"/>
  <c r="AA53" i="1"/>
  <c r="AA54" i="1"/>
  <c r="AA50" i="1"/>
  <c r="AA42" i="1"/>
  <c r="AA43" i="1"/>
  <c r="AA44" i="1"/>
  <c r="AA45" i="1"/>
  <c r="AA41" i="1"/>
  <c r="M53" i="1" l="1"/>
  <c r="M54" i="1"/>
  <c r="M52" i="1"/>
  <c r="M51" i="1"/>
  <c r="M50" i="1"/>
  <c r="M45" i="1"/>
  <c r="M44" i="1"/>
  <c r="M43" i="1"/>
  <c r="M42" i="1"/>
  <c r="M41" i="1"/>
  <c r="M34" i="1"/>
  <c r="M33" i="1"/>
  <c r="M32" i="1"/>
  <c r="M31" i="1"/>
  <c r="M29" i="1"/>
  <c r="M28" i="1"/>
  <c r="M27" i="1"/>
  <c r="M35" i="1" l="1"/>
</calcChain>
</file>

<file path=xl/sharedStrings.xml><?xml version="1.0" encoding="utf-8"?>
<sst xmlns="http://schemas.openxmlformats.org/spreadsheetml/2006/main" count="121" uniqueCount="49">
  <si>
    <t>set1</t>
  </si>
  <si>
    <t>set2</t>
  </si>
  <si>
    <t>E6 800</t>
  </si>
  <si>
    <t>Phosphate</t>
  </si>
  <si>
    <t>CH</t>
  </si>
  <si>
    <t>molar ratio of P/CH</t>
  </si>
  <si>
    <t>set0</t>
  </si>
  <si>
    <t>half power</t>
  </si>
  <si>
    <t>E6</t>
  </si>
  <si>
    <t>E6 620</t>
  </si>
  <si>
    <t>E6 640</t>
  </si>
  <si>
    <t>E6 700</t>
  </si>
  <si>
    <t>E6 730</t>
  </si>
  <si>
    <t>PhoA 620</t>
  </si>
  <si>
    <t>PhoA 640</t>
  </si>
  <si>
    <t>PhoA 700</t>
  </si>
  <si>
    <t>MV</t>
  </si>
  <si>
    <t>PhoA</t>
  </si>
  <si>
    <t>PhoA 730</t>
  </si>
  <si>
    <t>PhoA 800</t>
  </si>
  <si>
    <t>Trib</t>
  </si>
  <si>
    <t>Trib 620</t>
  </si>
  <si>
    <t>Trib 640</t>
  </si>
  <si>
    <t>Trib 700</t>
  </si>
  <si>
    <t>Trib 730</t>
  </si>
  <si>
    <t>Trib 800 set2</t>
  </si>
  <si>
    <t>trib</t>
  </si>
  <si>
    <t>4 day</t>
  </si>
  <si>
    <t>7 day</t>
  </si>
  <si>
    <t>Triblock</t>
  </si>
  <si>
    <t>CE6</t>
  </si>
  <si>
    <t>phosphate rep2</t>
  </si>
  <si>
    <t>CH rep2</t>
  </si>
  <si>
    <t>phosphate rep3</t>
  </si>
  <si>
    <t>CH rep3</t>
  </si>
  <si>
    <t>20 edge</t>
  </si>
  <si>
    <t>PO4 avg</t>
  </si>
  <si>
    <t>CH avg</t>
  </si>
  <si>
    <t>60 center</t>
  </si>
  <si>
    <t>60 edge</t>
  </si>
  <si>
    <t>film not good</t>
  </si>
  <si>
    <t>note</t>
  </si>
  <si>
    <t>std dev</t>
  </si>
  <si>
    <t>avg</t>
  </si>
  <si>
    <t>E6biorep1</t>
  </si>
  <si>
    <t>E6biorep2</t>
  </si>
  <si>
    <t>E6biorep3</t>
  </si>
  <si>
    <t>X0</t>
  </si>
  <si>
    <t>Y0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</si>
</sst>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1" fontId="0" fillId="0" borderId="0" xfId="0" applyNumberFormat="1"/>
    <xf numFmtId="164" fontId="0" fillId="0" borderId="0" xfId="0" applyNumberFormat="1"/>
    <xf numFmtId="0" fontId="0" fillId="0" borderId="0" xfId="0" applyAlignment="1">
      <alignment horizontal="right"/>
    </xf>
    <xf numFmtId="0" fontId="0" fillId="2" borderId="0" xfId="0" applyFill="1"/>
    <xf numFmtId="0" fontId="0" fillId="3" borderId="0" xfId="0" applyFill="1"/>
    <xf numFmtId="0" fontId="0" fillId="4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Inorganic Component Ratio</a:t>
            </a:r>
            <a:r>
              <a:rPr lang="en-US" baseline="0"/>
              <a:t> during Mineralization (E6)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Sheet1!$I$30:$I$35</c:f>
              <c:numCache>
                <c:formatCode>General</c:formatCode>
                <c:ptCount val="6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</c:numCache>
            </c:numRef>
          </c:xVal>
          <c:yVal>
            <c:numRef>
              <c:f>Sheet1!$M$30:$M$35</c:f>
              <c:numCache>
                <c:formatCode>0.000</c:formatCode>
                <c:ptCount val="6"/>
                <c:pt idx="0">
                  <c:v>0</c:v>
                </c:pt>
                <c:pt idx="1">
                  <c:v>3.4369923057879059E-2</c:v>
                </c:pt>
                <c:pt idx="2">
                  <c:v>3.2006968097461785E-2</c:v>
                </c:pt>
                <c:pt idx="3">
                  <c:v>7.6579376250445794E-2</c:v>
                </c:pt>
                <c:pt idx="4">
                  <c:v>0.24884259259259259</c:v>
                </c:pt>
                <c:pt idx="5">
                  <c:v>0.26115107885161482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860-42D7-952C-946249E8D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4693680"/>
        <c:axId val="424694008"/>
      </c:scatterChart>
      <c:valAx>
        <c:axId val="424693680"/>
        <c:scaling>
          <c:orientation val="minMax"/>
          <c:max val="13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Mineralization</a:t>
                </a:r>
                <a:r>
                  <a:rPr lang="en-US" baseline="0"/>
                  <a:t> Time (min)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694008"/>
        <c:crosses val="autoZero"/>
        <c:crossBetween val="midCat"/>
      </c:valAx>
      <c:valAx>
        <c:axId val="424694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Molar Ratio</a:t>
                </a:r>
                <a:r>
                  <a:rPr lang="en-US" baseline="0"/>
                  <a:t> of Phosphate/CH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693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Inorganic Component Ratio</a:t>
            </a:r>
            <a:r>
              <a:rPr lang="en-US" baseline="0"/>
              <a:t> during Mineralization (CE6)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Sheet1!$J$99:$J$105</c:f>
              <c:numCache>
                <c:formatCode>General</c:formatCode>
                <c:ptCount val="7"/>
                <c:pt idx="0">
                  <c:v>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60</c:v>
                </c:pt>
                <c:pt idx="5">
                  <c:v>90</c:v>
                </c:pt>
                <c:pt idx="6">
                  <c:v>120</c:v>
                </c:pt>
              </c:numCache>
            </c:numRef>
          </c:xVal>
          <c:yVal>
            <c:numRef>
              <c:f>Sheet1!$T$99:$T$105</c:f>
              <c:numCache>
                <c:formatCode>0.000</c:formatCode>
                <c:ptCount val="7"/>
                <c:pt idx="0" formatCode="General">
                  <c:v>0</c:v>
                </c:pt>
                <c:pt idx="1">
                  <c:v>3.6302177934775109E-2</c:v>
                </c:pt>
                <c:pt idx="2">
                  <c:v>3.8744149454316486E-2</c:v>
                </c:pt>
                <c:pt idx="3">
                  <c:v>3.9017112707980209E-2</c:v>
                </c:pt>
                <c:pt idx="4">
                  <c:v>5.2724483676868432E-2</c:v>
                </c:pt>
                <c:pt idx="5">
                  <c:v>6.0211490783103387E-2</c:v>
                </c:pt>
                <c:pt idx="6">
                  <c:v>0.16674389123869865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B8A-4F69-852C-0442D0CAE0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4693680"/>
        <c:axId val="424694008"/>
      </c:scatterChart>
      <c:valAx>
        <c:axId val="424693680"/>
        <c:scaling>
          <c:orientation val="minMax"/>
          <c:max val="13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Mineralization</a:t>
                </a:r>
                <a:r>
                  <a:rPr lang="en-US" baseline="0"/>
                  <a:t> Time (min)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694008"/>
        <c:crosses val="autoZero"/>
        <c:crossBetween val="midCat"/>
      </c:valAx>
      <c:valAx>
        <c:axId val="424694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Molar Ratio</a:t>
                </a:r>
                <a:r>
                  <a:rPr lang="en-US" baseline="0"/>
                  <a:t> of Phosphate/CH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693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Inorganic Component Ratio</a:t>
            </a:r>
            <a:r>
              <a:rPr lang="en-US" baseline="0"/>
              <a:t> during Mineralization (E6)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Sheet1!$U$115:$U$123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6.0969115060142607E-4</c:v>
                  </c:pt>
                  <c:pt idx="2">
                    <c:v>4.3019719185085079E-3</c:v>
                  </c:pt>
                  <c:pt idx="3">
                    <c:v>3.0797799243635442E-4</c:v>
                  </c:pt>
                  <c:pt idx="4">
                    <c:v>1.8297704808934382E-3</c:v>
                  </c:pt>
                  <c:pt idx="5">
                    <c:v>4.2433586301925223E-3</c:v>
                  </c:pt>
                  <c:pt idx="6">
                    <c:v>2.8837200190366115E-3</c:v>
                  </c:pt>
                  <c:pt idx="7">
                    <c:v>7.5997970939478254E-4</c:v>
                  </c:pt>
                  <c:pt idx="8">
                    <c:v>2.1260299704590032E-2</c:v>
                  </c:pt>
                </c:numCache>
              </c:numRef>
            </c:plus>
            <c:minus>
              <c:numRef>
                <c:f>Sheet1!$U$115:$U$123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6.0969115060142607E-4</c:v>
                  </c:pt>
                  <c:pt idx="2">
                    <c:v>4.3019719185085079E-3</c:v>
                  </c:pt>
                  <c:pt idx="3">
                    <c:v>3.0797799243635442E-4</c:v>
                  </c:pt>
                  <c:pt idx="4">
                    <c:v>1.8297704808934382E-3</c:v>
                  </c:pt>
                  <c:pt idx="5">
                    <c:v>4.2433586301925223E-3</c:v>
                  </c:pt>
                  <c:pt idx="6">
                    <c:v>2.8837200190366115E-3</c:v>
                  </c:pt>
                  <c:pt idx="7">
                    <c:v>7.5997970939478254E-4</c:v>
                  </c:pt>
                  <c:pt idx="8">
                    <c:v>2.1260299704590032E-2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Sheet1!$J$75:$J$83</c:f>
              <c:numCache>
                <c:formatCode>General</c:formatCode>
                <c:ptCount val="9"/>
                <c:pt idx="0">
                  <c:v>0</c:v>
                </c:pt>
                <c:pt idx="1">
                  <c:v>20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60</c:v>
                </c:pt>
                <c:pt idx="6">
                  <c:v>60</c:v>
                </c:pt>
                <c:pt idx="7">
                  <c:v>90</c:v>
                </c:pt>
                <c:pt idx="8">
                  <c:v>120</c:v>
                </c:pt>
              </c:numCache>
            </c:numRef>
          </c:xVal>
          <c:yVal>
            <c:numRef>
              <c:f>Sheet1!$T$75:$T$83</c:f>
              <c:numCache>
                <c:formatCode>0.000</c:formatCode>
                <c:ptCount val="9"/>
                <c:pt idx="0" formatCode="General">
                  <c:v>0</c:v>
                </c:pt>
                <c:pt idx="1">
                  <c:v>4.3936553527613678E-2</c:v>
                </c:pt>
                <c:pt idx="2">
                  <c:v>3.772673913093616E-2</c:v>
                </c:pt>
                <c:pt idx="3">
                  <c:v>1.9517914311009198E-2</c:v>
                </c:pt>
                <c:pt idx="4">
                  <c:v>3.9666042943767438E-2</c:v>
                </c:pt>
                <c:pt idx="5">
                  <c:v>4.3455104902262127E-2</c:v>
                </c:pt>
                <c:pt idx="6">
                  <c:v>3.4675322390772284E-2</c:v>
                </c:pt>
                <c:pt idx="7">
                  <c:v>5.6782296523969648E-2</c:v>
                </c:pt>
                <c:pt idx="8">
                  <c:v>0.16203832911360999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F7-4F7B-8A99-DE5638AC53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4693680"/>
        <c:axId val="424694008"/>
      </c:scatterChart>
      <c:valAx>
        <c:axId val="424693680"/>
        <c:scaling>
          <c:orientation val="minMax"/>
          <c:max val="13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Mineralization</a:t>
                </a:r>
                <a:r>
                  <a:rPr lang="en-US" baseline="0"/>
                  <a:t> Time (min)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694008"/>
        <c:crosses val="autoZero"/>
        <c:crossBetween val="midCat"/>
      </c:valAx>
      <c:valAx>
        <c:axId val="424694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Molar Ratio</a:t>
                </a:r>
                <a:r>
                  <a:rPr lang="en-US" baseline="0"/>
                  <a:t> of Phosphate/CH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693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Inorganic Component Ratio</a:t>
            </a:r>
            <a:r>
              <a:rPr lang="en-US" baseline="0"/>
              <a:t> during Mineralization (PhoA)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Sheet1!$U$125:$U$131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2.5953980647125596E-3</c:v>
                  </c:pt>
                  <c:pt idx="2">
                    <c:v>2.4813099146174956E-3</c:v>
                  </c:pt>
                  <c:pt idx="3">
                    <c:v>8.8132893397472125E-4</c:v>
                  </c:pt>
                  <c:pt idx="4">
                    <c:v>7.3660121294114218E-4</c:v>
                  </c:pt>
                  <c:pt idx="5">
                    <c:v>9.7244845944756376E-4</c:v>
                  </c:pt>
                  <c:pt idx="6">
                    <c:v>9.010300936399861E-3</c:v>
                  </c:pt>
                </c:numCache>
              </c:numRef>
            </c:plus>
            <c:minus>
              <c:numRef>
                <c:f>Sheet1!$U$125:$U$131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2.5953980647125596E-3</c:v>
                  </c:pt>
                  <c:pt idx="2">
                    <c:v>2.4813099146174956E-3</c:v>
                  </c:pt>
                  <c:pt idx="3">
                    <c:v>8.8132893397472125E-4</c:v>
                  </c:pt>
                  <c:pt idx="4">
                    <c:v>7.3660121294114218E-4</c:v>
                  </c:pt>
                  <c:pt idx="5">
                    <c:v>9.7244845944756376E-4</c:v>
                  </c:pt>
                  <c:pt idx="6">
                    <c:v>9.010300936399861E-3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Sheet1!$J$85:$J$91</c:f>
              <c:numCache>
                <c:formatCode>General</c:formatCode>
                <c:ptCount val="7"/>
                <c:pt idx="0">
                  <c:v>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60</c:v>
                </c:pt>
                <c:pt idx="5">
                  <c:v>90</c:v>
                </c:pt>
                <c:pt idx="6">
                  <c:v>120</c:v>
                </c:pt>
              </c:numCache>
            </c:numRef>
          </c:xVal>
          <c:yVal>
            <c:numRef>
              <c:f>Sheet1!$T$85:$T$91</c:f>
              <c:numCache>
                <c:formatCode>0.000</c:formatCode>
                <c:ptCount val="7"/>
                <c:pt idx="0" formatCode="General">
                  <c:v>0</c:v>
                </c:pt>
                <c:pt idx="1">
                  <c:v>3.3425586502698695E-2</c:v>
                </c:pt>
                <c:pt idx="2">
                  <c:v>4.1954806157009965E-2</c:v>
                </c:pt>
                <c:pt idx="3">
                  <c:v>3.7978386386520985E-2</c:v>
                </c:pt>
                <c:pt idx="4">
                  <c:v>4.4969754624205466E-2</c:v>
                </c:pt>
                <c:pt idx="5">
                  <c:v>5.633101260854121E-2</c:v>
                </c:pt>
                <c:pt idx="6">
                  <c:v>0.10292688973130938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6A7-4D13-8D50-0A87D3BA98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4693680"/>
        <c:axId val="424694008"/>
      </c:scatterChart>
      <c:valAx>
        <c:axId val="424693680"/>
        <c:scaling>
          <c:orientation val="minMax"/>
          <c:max val="13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Mineralization</a:t>
                </a:r>
                <a:r>
                  <a:rPr lang="en-US" baseline="0"/>
                  <a:t> Time (min)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694008"/>
        <c:crosses val="autoZero"/>
        <c:crossBetween val="midCat"/>
      </c:valAx>
      <c:valAx>
        <c:axId val="424694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Molar Ratio</a:t>
                </a:r>
                <a:r>
                  <a:rPr lang="en-US" baseline="0"/>
                  <a:t> of Phosphate/CH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693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Inorganic Component Ratio</a:t>
            </a:r>
            <a:r>
              <a:rPr lang="en-US" baseline="0"/>
              <a:t> during Mineralization (Triblock)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Sheet1!$U$132:$U$138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1.8349066339288429E-3</c:v>
                  </c:pt>
                  <c:pt idx="2">
                    <c:v>8.7378911653422794E-4</c:v>
                  </c:pt>
                  <c:pt idx="3">
                    <c:v>7.0771124580573772E-4</c:v>
                  </c:pt>
                  <c:pt idx="4">
                    <c:v>3.974105301695491E-3</c:v>
                  </c:pt>
                  <c:pt idx="5">
                    <c:v>3.4720339650471692E-3</c:v>
                  </c:pt>
                  <c:pt idx="6">
                    <c:v>5.9461022379290723E-3</c:v>
                  </c:pt>
                </c:numCache>
              </c:numRef>
            </c:plus>
            <c:minus>
              <c:numRef>
                <c:f>Sheet1!$U$132:$U$138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1.8349066339288429E-3</c:v>
                  </c:pt>
                  <c:pt idx="2">
                    <c:v>8.7378911653422794E-4</c:v>
                  </c:pt>
                  <c:pt idx="3">
                    <c:v>7.0771124580573772E-4</c:v>
                  </c:pt>
                  <c:pt idx="4">
                    <c:v>3.974105301695491E-3</c:v>
                  </c:pt>
                  <c:pt idx="5">
                    <c:v>3.4720339650471692E-3</c:v>
                  </c:pt>
                  <c:pt idx="6">
                    <c:v>5.9461022379290723E-3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Sheet1!$J$92:$J$98</c:f>
              <c:numCache>
                <c:formatCode>General</c:formatCode>
                <c:ptCount val="7"/>
                <c:pt idx="0">
                  <c:v>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60</c:v>
                </c:pt>
                <c:pt idx="5">
                  <c:v>90</c:v>
                </c:pt>
                <c:pt idx="6">
                  <c:v>120</c:v>
                </c:pt>
              </c:numCache>
            </c:numRef>
          </c:xVal>
          <c:yVal>
            <c:numRef>
              <c:f>Sheet1!$T$92:$T$98</c:f>
              <c:numCache>
                <c:formatCode>0.000</c:formatCode>
                <c:ptCount val="7"/>
                <c:pt idx="0" formatCode="General">
                  <c:v>0</c:v>
                </c:pt>
                <c:pt idx="1">
                  <c:v>3.3200369993562649E-2</c:v>
                </c:pt>
                <c:pt idx="2">
                  <c:v>3.0051866631000165E-2</c:v>
                </c:pt>
                <c:pt idx="3">
                  <c:v>2.9971399322251735E-2</c:v>
                </c:pt>
                <c:pt idx="4">
                  <c:v>5.9805049646813171E-2</c:v>
                </c:pt>
                <c:pt idx="5">
                  <c:v>5.6386547770434399E-2</c:v>
                </c:pt>
                <c:pt idx="6">
                  <c:v>9.5440336390880731E-2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16-4502-8F2F-D033B6B88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4693680"/>
        <c:axId val="424694008"/>
      </c:scatterChart>
      <c:valAx>
        <c:axId val="424693680"/>
        <c:scaling>
          <c:orientation val="minMax"/>
          <c:max val="13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Mineralization</a:t>
                </a:r>
                <a:r>
                  <a:rPr lang="en-US" baseline="0"/>
                  <a:t> Time (min)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694008"/>
        <c:crosses val="autoZero"/>
        <c:crossBetween val="midCat"/>
      </c:valAx>
      <c:valAx>
        <c:axId val="424694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Molar Ratio</a:t>
                </a:r>
                <a:r>
                  <a:rPr lang="en-US" baseline="0"/>
                  <a:t> of Phosphate/CH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693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Inorganic Component Ratio</a:t>
            </a:r>
            <a:r>
              <a:rPr lang="en-US" baseline="0"/>
              <a:t> during Mineralization (CE6)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Sheet1!$U$139:$U$145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3.7983128611407844E-3</c:v>
                  </c:pt>
                  <c:pt idx="2">
                    <c:v>1.2077625969988549E-3</c:v>
                  </c:pt>
                  <c:pt idx="3">
                    <c:v>1.6024716057045797E-4</c:v>
                  </c:pt>
                  <c:pt idx="4">
                    <c:v>3.0962143554482953E-3</c:v>
                  </c:pt>
                  <c:pt idx="5">
                    <c:v>6.4568605412395428E-3</c:v>
                  </c:pt>
                  <c:pt idx="6">
                    <c:v>1.5150702575418174E-4</c:v>
                  </c:pt>
                </c:numCache>
              </c:numRef>
            </c:plus>
            <c:minus>
              <c:numRef>
                <c:f>Sheet1!$U$139:$U$145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3.7983128611407844E-3</c:v>
                  </c:pt>
                  <c:pt idx="2">
                    <c:v>1.2077625969988549E-3</c:v>
                  </c:pt>
                  <c:pt idx="3">
                    <c:v>1.6024716057045797E-4</c:v>
                  </c:pt>
                  <c:pt idx="4">
                    <c:v>3.0962143554482953E-3</c:v>
                  </c:pt>
                  <c:pt idx="5">
                    <c:v>6.4568605412395428E-3</c:v>
                  </c:pt>
                  <c:pt idx="6">
                    <c:v>1.5150702575418174E-4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Sheet1!$J$99:$J$105</c:f>
              <c:numCache>
                <c:formatCode>General</c:formatCode>
                <c:ptCount val="7"/>
                <c:pt idx="0">
                  <c:v>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60</c:v>
                </c:pt>
                <c:pt idx="5">
                  <c:v>90</c:v>
                </c:pt>
                <c:pt idx="6">
                  <c:v>120</c:v>
                </c:pt>
              </c:numCache>
            </c:numRef>
          </c:xVal>
          <c:yVal>
            <c:numRef>
              <c:f>Sheet1!$T$99:$T$105</c:f>
              <c:numCache>
                <c:formatCode>0.000</c:formatCode>
                <c:ptCount val="7"/>
                <c:pt idx="0" formatCode="General">
                  <c:v>0</c:v>
                </c:pt>
                <c:pt idx="1">
                  <c:v>3.6302177934775109E-2</c:v>
                </c:pt>
                <c:pt idx="2">
                  <c:v>3.8744149454316486E-2</c:v>
                </c:pt>
                <c:pt idx="3">
                  <c:v>3.9017112707980209E-2</c:v>
                </c:pt>
                <c:pt idx="4">
                  <c:v>5.2724483676868432E-2</c:v>
                </c:pt>
                <c:pt idx="5">
                  <c:v>6.0211490783103387E-2</c:v>
                </c:pt>
                <c:pt idx="6">
                  <c:v>0.16674389123869865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B9D-4DD9-AEB1-E865BD19D0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4693680"/>
        <c:axId val="424694008"/>
      </c:scatterChart>
      <c:valAx>
        <c:axId val="424693680"/>
        <c:scaling>
          <c:orientation val="minMax"/>
          <c:max val="13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Mineralization</a:t>
                </a:r>
                <a:r>
                  <a:rPr lang="en-US" baseline="0"/>
                  <a:t> Time (min)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694008"/>
        <c:crosses val="autoZero"/>
        <c:crossBetween val="midCat"/>
      </c:valAx>
      <c:valAx>
        <c:axId val="424694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Molar Ratio</a:t>
                </a:r>
                <a:r>
                  <a:rPr lang="en-US" baseline="0"/>
                  <a:t> of Phosphate/CH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693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accent6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accent6"/>
                </a:solidFill>
              </a:rPr>
              <a:t>Inorganic Component Ratio</a:t>
            </a:r>
            <a:r>
              <a:rPr lang="en-US" baseline="0">
                <a:solidFill>
                  <a:schemeClr val="accent6"/>
                </a:solidFill>
              </a:rPr>
              <a:t> during Mineralization (E6)</a:t>
            </a:r>
            <a:endParaRPr lang="en-US">
              <a:solidFill>
                <a:schemeClr val="accent6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accent6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Sheet1!$U$162:$U$168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1.4548117335104521E-3</c:v>
                  </c:pt>
                  <c:pt idx="2">
                    <c:v>1.5035394679144567E-3</c:v>
                  </c:pt>
                  <c:pt idx="3">
                    <c:v>1.3501515392933723E-3</c:v>
                  </c:pt>
                  <c:pt idx="4">
                    <c:v>7.4859601720795687E-4</c:v>
                  </c:pt>
                  <c:pt idx="5">
                    <c:v>6.0290209012494253E-3</c:v>
                  </c:pt>
                  <c:pt idx="6">
                    <c:v>1.668711791618353E-2</c:v>
                  </c:pt>
                </c:numCache>
              </c:numRef>
            </c:plus>
            <c:minus>
              <c:numRef>
                <c:f>Sheet1!$U$162:$U$168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1.4548117335104521E-3</c:v>
                  </c:pt>
                  <c:pt idx="2">
                    <c:v>1.5035394679144567E-3</c:v>
                  </c:pt>
                  <c:pt idx="3">
                    <c:v>1.3501515392933723E-3</c:v>
                  </c:pt>
                  <c:pt idx="4">
                    <c:v>7.4859601720795687E-4</c:v>
                  </c:pt>
                  <c:pt idx="5">
                    <c:v>6.0290209012494253E-3</c:v>
                  </c:pt>
                  <c:pt idx="6">
                    <c:v>1.668711791618353E-2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Sheet1!$J$162:$J$168</c:f>
              <c:numCache>
                <c:formatCode>General</c:formatCode>
                <c:ptCount val="7"/>
                <c:pt idx="0">
                  <c:v>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60</c:v>
                </c:pt>
                <c:pt idx="5">
                  <c:v>90</c:v>
                </c:pt>
                <c:pt idx="6">
                  <c:v>120</c:v>
                </c:pt>
              </c:numCache>
            </c:numRef>
          </c:xVal>
          <c:yVal>
            <c:numRef>
              <c:f>Sheet1!$V$162:$V$168</c:f>
              <c:numCache>
                <c:formatCode>0.000</c:formatCode>
                <c:ptCount val="7"/>
                <c:pt idx="0" formatCode="General">
                  <c:v>0</c:v>
                </c:pt>
                <c:pt idx="1">
                  <c:v>3.0376471381878368E-2</c:v>
                </c:pt>
                <c:pt idx="2">
                  <c:v>3.4262989975357296E-2</c:v>
                </c:pt>
                <c:pt idx="3">
                  <c:v>3.6918339263188563E-2</c:v>
                </c:pt>
                <c:pt idx="4">
                  <c:v>3.8004170660583599E-2</c:v>
                </c:pt>
                <c:pt idx="5">
                  <c:v>5.9648483887935699E-2</c:v>
                </c:pt>
                <c:pt idx="6">
                  <c:v>0.10131303006982095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B8F-41ED-9609-033D25E395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4693680"/>
        <c:axId val="424694008"/>
      </c:scatterChart>
      <c:valAx>
        <c:axId val="424693680"/>
        <c:scaling>
          <c:orientation val="minMax"/>
          <c:max val="13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Mineralization</a:t>
                </a:r>
                <a:r>
                  <a:rPr lang="en-US" baseline="0"/>
                  <a:t> Time (min)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694008"/>
        <c:crosses val="autoZero"/>
        <c:crossBetween val="midCat"/>
      </c:valAx>
      <c:valAx>
        <c:axId val="424694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Molar Ratio</a:t>
                </a:r>
                <a:r>
                  <a:rPr lang="en-US" baseline="0"/>
                  <a:t> of Phosphate/CH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693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accent1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accent1"/>
                </a:solidFill>
              </a:rPr>
              <a:t>Inorganic Component Ratio</a:t>
            </a:r>
            <a:r>
              <a:rPr lang="en-US" baseline="0">
                <a:solidFill>
                  <a:schemeClr val="accent1"/>
                </a:solidFill>
              </a:rPr>
              <a:t> during Mineralization (E6)</a:t>
            </a:r>
            <a:endParaRPr lang="en-US">
              <a:solidFill>
                <a:schemeClr val="accent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accent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Sheet1!$U$172:$U$177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1.7165225298063941E-3</c:v>
                  </c:pt>
                  <c:pt idx="2">
                    <c:v>6.2271309146273463E-4</c:v>
                  </c:pt>
                  <c:pt idx="3">
                    <c:v>1.8053329006077253E-3</c:v>
                  </c:pt>
                  <c:pt idx="4">
                    <c:v>7.1468280034763364E-3</c:v>
                  </c:pt>
                  <c:pt idx="5">
                    <c:v>1.710683515986371E-2</c:v>
                  </c:pt>
                </c:numCache>
              </c:numRef>
            </c:plus>
            <c:minus>
              <c:numRef>
                <c:f>Sheet1!$U$172:$U$177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1.7165225298063941E-3</c:v>
                  </c:pt>
                  <c:pt idx="2">
                    <c:v>6.2271309146273463E-4</c:v>
                  </c:pt>
                  <c:pt idx="3">
                    <c:v>1.8053329006077253E-3</c:v>
                  </c:pt>
                  <c:pt idx="4">
                    <c:v>7.1468280034763364E-3</c:v>
                  </c:pt>
                  <c:pt idx="5">
                    <c:v>1.710683515986371E-2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Sheet1!$J$172:$J$177</c:f>
              <c:numCache>
                <c:formatCode>General</c:formatCode>
                <c:ptCount val="6"/>
                <c:pt idx="0">
                  <c:v>0</c:v>
                </c:pt>
                <c:pt idx="1">
                  <c:v>30</c:v>
                </c:pt>
                <c:pt idx="2">
                  <c:v>40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</c:numCache>
            </c:numRef>
          </c:xVal>
          <c:yVal>
            <c:numRef>
              <c:f>Sheet1!$V$172:$V$177</c:f>
              <c:numCache>
                <c:formatCode>0.000</c:formatCode>
                <c:ptCount val="6"/>
                <c:pt idx="0">
                  <c:v>0</c:v>
                </c:pt>
                <c:pt idx="1">
                  <c:v>2.2230853979340156E-2</c:v>
                </c:pt>
                <c:pt idx="2">
                  <c:v>2.6922641177500258E-2</c:v>
                </c:pt>
                <c:pt idx="3">
                  <c:v>4.1032451305376146E-2</c:v>
                </c:pt>
                <c:pt idx="4">
                  <c:v>6.1274792756280394E-2</c:v>
                </c:pt>
                <c:pt idx="5">
                  <c:v>8.3151139274916033E-2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6C1-4977-8544-EBB13229CB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4693680"/>
        <c:axId val="424694008"/>
      </c:scatterChart>
      <c:valAx>
        <c:axId val="424693680"/>
        <c:scaling>
          <c:orientation val="minMax"/>
          <c:max val="13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Mineralization</a:t>
                </a:r>
                <a:r>
                  <a:rPr lang="en-US" baseline="0"/>
                  <a:t> Time (min)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694008"/>
        <c:crosses val="autoZero"/>
        <c:crossBetween val="midCat"/>
      </c:valAx>
      <c:valAx>
        <c:axId val="424694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Molar Ratio</a:t>
                </a:r>
                <a:r>
                  <a:rPr lang="en-US" baseline="0"/>
                  <a:t> of Phosphate/CH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693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accent2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accent2"/>
                </a:solidFill>
              </a:rPr>
              <a:t>Inorganic Component Ratio</a:t>
            </a:r>
            <a:r>
              <a:rPr lang="en-US" baseline="0">
                <a:solidFill>
                  <a:schemeClr val="accent2"/>
                </a:solidFill>
              </a:rPr>
              <a:t> during Mineralization (E6)</a:t>
            </a:r>
            <a:endParaRPr lang="en-US">
              <a:solidFill>
                <a:schemeClr val="accent2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accent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Sheet1!$U$180:$U$185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1.5266339548239269E-3</c:v>
                  </c:pt>
                  <c:pt idx="2">
                    <c:v>3.5496020332865248E-3</c:v>
                  </c:pt>
                  <c:pt idx="3">
                    <c:v>4.6593328048617592E-3</c:v>
                  </c:pt>
                  <c:pt idx="4">
                    <c:v>9.4516316390755816E-4</c:v>
                  </c:pt>
                  <c:pt idx="5">
                    <c:v>6.4603666909227985E-3</c:v>
                  </c:pt>
                </c:numCache>
              </c:numRef>
            </c:plus>
            <c:minus>
              <c:numRef>
                <c:f>Sheet1!$U$180:$U$185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1.5266339548239269E-3</c:v>
                  </c:pt>
                  <c:pt idx="2">
                    <c:v>3.5496020332865248E-3</c:v>
                  </c:pt>
                  <c:pt idx="3">
                    <c:v>4.6593328048617592E-3</c:v>
                  </c:pt>
                  <c:pt idx="4">
                    <c:v>9.4516316390755816E-4</c:v>
                  </c:pt>
                  <c:pt idx="5">
                    <c:v>6.4603666909227985E-3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Sheet1!$J$180:$J$186</c:f>
              <c:numCache>
                <c:formatCode>General</c:formatCode>
                <c:ptCount val="7"/>
                <c:pt idx="0">
                  <c:v>0</c:v>
                </c:pt>
                <c:pt idx="1">
                  <c:v>30</c:v>
                </c:pt>
                <c:pt idx="2">
                  <c:v>40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</c:numCache>
            </c:numRef>
          </c:xVal>
          <c:yVal>
            <c:numRef>
              <c:f>Sheet1!$V$180:$V$185</c:f>
              <c:numCache>
                <c:formatCode>0.000</c:formatCode>
                <c:ptCount val="6"/>
                <c:pt idx="0">
                  <c:v>0</c:v>
                </c:pt>
                <c:pt idx="1">
                  <c:v>3.0955015190722874E-2</c:v>
                </c:pt>
                <c:pt idx="2">
                  <c:v>4.0278686109097218E-2</c:v>
                </c:pt>
                <c:pt idx="3">
                  <c:v>4.9130085038310713E-2</c:v>
                </c:pt>
                <c:pt idx="4">
                  <c:v>5.4098073624925858E-2</c:v>
                </c:pt>
                <c:pt idx="5">
                  <c:v>0.10512403514993009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E98-4D58-BF35-1540AA281F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4693680"/>
        <c:axId val="424694008"/>
      </c:scatterChart>
      <c:valAx>
        <c:axId val="424693680"/>
        <c:scaling>
          <c:orientation val="minMax"/>
          <c:max val="13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Mineralization</a:t>
                </a:r>
                <a:r>
                  <a:rPr lang="en-US" baseline="0"/>
                  <a:t> Time (min)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694008"/>
        <c:crosses val="autoZero"/>
        <c:crossBetween val="midCat"/>
      </c:valAx>
      <c:valAx>
        <c:axId val="424694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Molar Ratio</a:t>
                </a:r>
                <a:r>
                  <a:rPr lang="en-US" baseline="0"/>
                  <a:t> of Phosphate/CH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693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accent1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accent1"/>
                </a:solidFill>
              </a:rPr>
              <a:t>Inorganic Component Ratio</a:t>
            </a:r>
            <a:r>
              <a:rPr lang="en-US" baseline="0">
                <a:solidFill>
                  <a:schemeClr val="accent1"/>
                </a:solidFill>
              </a:rPr>
              <a:t> during Mineralization (PhoA Fresh Arabinose stock)</a:t>
            </a:r>
            <a:endParaRPr lang="en-US">
              <a:solidFill>
                <a:schemeClr val="accent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accent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Sheet1!$AM$180:$AM$184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7.2571338063667985E-4</c:v>
                  </c:pt>
                  <c:pt idx="2">
                    <c:v>4.0184026222391429E-3</c:v>
                  </c:pt>
                  <c:pt idx="3">
                    <c:v>1.9381804240459842E-2</c:v>
                  </c:pt>
                  <c:pt idx="4">
                    <c:v>5.721037334128324E-3</c:v>
                  </c:pt>
                </c:numCache>
              </c:numRef>
            </c:plus>
            <c:minus>
              <c:numRef>
                <c:f>Sheet1!$AM$180:$AM$184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7.2571338063667985E-4</c:v>
                  </c:pt>
                  <c:pt idx="2">
                    <c:v>4.0184026222391429E-3</c:v>
                  </c:pt>
                  <c:pt idx="3">
                    <c:v>1.9381804240459842E-2</c:v>
                  </c:pt>
                  <c:pt idx="4">
                    <c:v>5.721037334128324E-3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cust"/>
            <c:noEndCap val="0"/>
            <c:plus>
              <c:numRef>
                <c:f>Sheet1!$AM$180:$AM$184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7.2571338063667985E-4</c:v>
                  </c:pt>
                  <c:pt idx="2">
                    <c:v>4.0184026222391429E-3</c:v>
                  </c:pt>
                  <c:pt idx="3">
                    <c:v>1.9381804240459842E-2</c:v>
                  </c:pt>
                  <c:pt idx="4">
                    <c:v>5.721037334128324E-3</c:v>
                  </c:pt>
                </c:numCache>
              </c:numRef>
            </c:plus>
            <c:minus>
              <c:numRef>
                <c:f>Sheet1!$AM$180:$AM$184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7.2571338063667985E-4</c:v>
                  </c:pt>
                  <c:pt idx="2">
                    <c:v>4.0184026222391429E-3</c:v>
                  </c:pt>
                  <c:pt idx="3">
                    <c:v>1.9381804240459842E-2</c:v>
                  </c:pt>
                  <c:pt idx="4">
                    <c:v>5.721037334128324E-3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Sheet1!$AB$180:$AB$185</c:f>
              <c:numCache>
                <c:formatCode>General</c:formatCode>
                <c:ptCount val="6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</c:numCache>
            </c:numRef>
          </c:xVal>
          <c:yVal>
            <c:numRef>
              <c:f>Sheet1!$AN$180:$AN$185</c:f>
              <c:numCache>
                <c:formatCode>0.000</c:formatCode>
                <c:ptCount val="6"/>
                <c:pt idx="0" formatCode="General">
                  <c:v>0</c:v>
                </c:pt>
                <c:pt idx="1">
                  <c:v>2.8207764937334418E-2</c:v>
                </c:pt>
                <c:pt idx="2">
                  <c:v>0.11449888472406407</c:v>
                </c:pt>
                <c:pt idx="3">
                  <c:v>0.14383636268269739</c:v>
                </c:pt>
                <c:pt idx="4">
                  <c:v>0.18735569964580967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87C-4985-A32F-0B41058C75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4693680"/>
        <c:axId val="424694008"/>
      </c:scatterChart>
      <c:valAx>
        <c:axId val="424693680"/>
        <c:scaling>
          <c:orientation val="minMax"/>
          <c:max val="13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Mineralization</a:t>
                </a:r>
                <a:r>
                  <a:rPr lang="en-US" baseline="0"/>
                  <a:t> Time (min)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694008"/>
        <c:crosses val="autoZero"/>
        <c:crossBetween val="midCat"/>
      </c:valAx>
      <c:valAx>
        <c:axId val="424694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Molar Ratio</a:t>
                </a:r>
                <a:r>
                  <a:rPr lang="en-US" baseline="0"/>
                  <a:t> of Phosphate/CH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693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Inorganic Component Ratio</a:t>
            </a:r>
            <a:r>
              <a:rPr lang="en-US" baseline="0"/>
              <a:t> during Mineralization (PhoA)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Sheet1!$I$40:$I$45</c:f>
              <c:numCache>
                <c:formatCode>General</c:formatCode>
                <c:ptCount val="6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</c:numCache>
            </c:numRef>
          </c:xVal>
          <c:yVal>
            <c:numRef>
              <c:f>Sheet1!$M$40:$M$45</c:f>
              <c:numCache>
                <c:formatCode>0.000</c:formatCode>
                <c:ptCount val="6"/>
                <c:pt idx="0">
                  <c:v>0</c:v>
                </c:pt>
                <c:pt idx="1">
                  <c:v>3.6252034827524066E-2</c:v>
                </c:pt>
                <c:pt idx="2">
                  <c:v>8.1927440604603441E-2</c:v>
                </c:pt>
                <c:pt idx="3">
                  <c:v>9.6651793780428666E-2</c:v>
                </c:pt>
                <c:pt idx="4">
                  <c:v>0.25668336333162683</c:v>
                </c:pt>
                <c:pt idx="5">
                  <c:v>0.29723557193875882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EDE-4FF7-8718-FC149B24EF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4693680"/>
        <c:axId val="424694008"/>
      </c:scatterChart>
      <c:valAx>
        <c:axId val="424693680"/>
        <c:scaling>
          <c:orientation val="minMax"/>
          <c:max val="13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Mineralization</a:t>
                </a:r>
                <a:r>
                  <a:rPr lang="en-US" baseline="0"/>
                  <a:t> Time (min)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694008"/>
        <c:crosses val="autoZero"/>
        <c:crossBetween val="midCat"/>
      </c:valAx>
      <c:valAx>
        <c:axId val="424694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Molar Ratio</a:t>
                </a:r>
                <a:r>
                  <a:rPr lang="en-US" baseline="0"/>
                  <a:t> of Phosphate/CH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693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Inorganic Component Ratio</a:t>
            </a:r>
            <a:r>
              <a:rPr lang="en-US" baseline="0"/>
              <a:t> during Mineralization (Triblock)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Sheet1!$I$49:$I$54</c:f>
              <c:numCache>
                <c:formatCode>General</c:formatCode>
                <c:ptCount val="6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</c:numCache>
            </c:numRef>
          </c:xVal>
          <c:yVal>
            <c:numRef>
              <c:f>Sheet1!$M$49:$M$54</c:f>
              <c:numCache>
                <c:formatCode>0.000</c:formatCode>
                <c:ptCount val="6"/>
                <c:pt idx="0">
                  <c:v>0</c:v>
                </c:pt>
                <c:pt idx="1">
                  <c:v>5.3195064329136871E-2</c:v>
                </c:pt>
                <c:pt idx="2">
                  <c:v>5.2140350028325635E-2</c:v>
                </c:pt>
                <c:pt idx="3">
                  <c:v>7.4959109290938034E-2</c:v>
                </c:pt>
                <c:pt idx="4">
                  <c:v>0.27263228169081866</c:v>
                </c:pt>
                <c:pt idx="5">
                  <c:v>0.29700673599985639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903-4BE7-81EC-EA33E84820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4693680"/>
        <c:axId val="424694008"/>
      </c:scatterChart>
      <c:valAx>
        <c:axId val="424693680"/>
        <c:scaling>
          <c:orientation val="minMax"/>
          <c:max val="13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Mineralization</a:t>
                </a:r>
                <a:r>
                  <a:rPr lang="en-US" baseline="0"/>
                  <a:t> Time (min)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694008"/>
        <c:crosses val="autoZero"/>
        <c:crossBetween val="midCat"/>
      </c:valAx>
      <c:valAx>
        <c:axId val="424694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Molar Ratio</a:t>
                </a:r>
                <a:r>
                  <a:rPr lang="en-US" baseline="0"/>
                  <a:t> of Phosphate/CH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693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Inorganic Component Ratio</a:t>
            </a:r>
            <a:r>
              <a:rPr lang="en-US" baseline="0"/>
              <a:t> during Mineralization (E6)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Sheet1!$W$40:$W$45</c:f>
              <c:numCache>
                <c:formatCode>General</c:formatCode>
                <c:ptCount val="6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</c:numCache>
            </c:numRef>
          </c:xVal>
          <c:yVal>
            <c:numRef>
              <c:f>Sheet1!$AA$40:$AA$45</c:f>
              <c:numCache>
                <c:formatCode>0.000</c:formatCode>
                <c:ptCount val="6"/>
                <c:pt idx="0" formatCode="General">
                  <c:v>0</c:v>
                </c:pt>
                <c:pt idx="1">
                  <c:v>3.3287132035633694E-2</c:v>
                </c:pt>
                <c:pt idx="2">
                  <c:v>5.9398275758224768E-2</c:v>
                </c:pt>
                <c:pt idx="3">
                  <c:v>0.15516840714256361</c:v>
                </c:pt>
                <c:pt idx="4">
                  <c:v>0.20124377116473391</c:v>
                </c:pt>
                <c:pt idx="5">
                  <c:v>0.27400658292898822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BB8-4836-9BAE-CA3CC45F6D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4693680"/>
        <c:axId val="424694008"/>
      </c:scatterChart>
      <c:valAx>
        <c:axId val="424693680"/>
        <c:scaling>
          <c:orientation val="minMax"/>
          <c:max val="13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Mineralization</a:t>
                </a:r>
                <a:r>
                  <a:rPr lang="en-US" baseline="0"/>
                  <a:t> Time (min)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694008"/>
        <c:crosses val="autoZero"/>
        <c:crossBetween val="midCat"/>
      </c:valAx>
      <c:valAx>
        <c:axId val="424694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Molar Ratio</a:t>
                </a:r>
                <a:r>
                  <a:rPr lang="en-US" baseline="0"/>
                  <a:t> of Phosphate/CH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693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Inorganic Component Ratio</a:t>
            </a:r>
            <a:r>
              <a:rPr lang="en-US" baseline="0"/>
              <a:t> during Mineralization (PhoA)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Sheet1!$W$26:$W$31</c:f>
              <c:numCache>
                <c:formatCode>General</c:formatCode>
                <c:ptCount val="6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</c:numCache>
            </c:numRef>
          </c:xVal>
          <c:yVal>
            <c:numRef>
              <c:f>Sheet1!$AA$26:$AA$31</c:f>
              <c:numCache>
                <c:formatCode>0.000</c:formatCode>
                <c:ptCount val="6"/>
                <c:pt idx="0" formatCode="General">
                  <c:v>0</c:v>
                </c:pt>
                <c:pt idx="1">
                  <c:v>3.6270393403839168E-2</c:v>
                </c:pt>
                <c:pt idx="2">
                  <c:v>7.3293563301809347E-2</c:v>
                </c:pt>
                <c:pt idx="3">
                  <c:v>0.10118120384270959</c:v>
                </c:pt>
                <c:pt idx="4">
                  <c:v>0.22332100925902437</c:v>
                </c:pt>
                <c:pt idx="5">
                  <c:v>0.30324833247773897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AC6-477E-A756-9155238601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4693680"/>
        <c:axId val="424694008"/>
      </c:scatterChart>
      <c:valAx>
        <c:axId val="424693680"/>
        <c:scaling>
          <c:orientation val="minMax"/>
          <c:max val="13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Mineralization</a:t>
                </a:r>
                <a:r>
                  <a:rPr lang="en-US" baseline="0"/>
                  <a:t> Time (min)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694008"/>
        <c:crosses val="autoZero"/>
        <c:crossBetween val="midCat"/>
      </c:valAx>
      <c:valAx>
        <c:axId val="424694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Molar Ratio</a:t>
                </a:r>
                <a:r>
                  <a:rPr lang="en-US" baseline="0"/>
                  <a:t> of Phosphate/CH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693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Inorganic Component Ratio</a:t>
            </a:r>
            <a:r>
              <a:rPr lang="en-US" baseline="0"/>
              <a:t> during Mineralization (Triblock)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Sheet1!$W$49:$W$54</c:f>
              <c:numCache>
                <c:formatCode>General</c:formatCode>
                <c:ptCount val="6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</c:numCache>
            </c:numRef>
          </c:xVal>
          <c:yVal>
            <c:numRef>
              <c:f>Sheet1!$AA$49:$AA$54</c:f>
              <c:numCache>
                <c:formatCode>0.000</c:formatCode>
                <c:ptCount val="6"/>
                <c:pt idx="0" formatCode="General">
                  <c:v>0</c:v>
                </c:pt>
                <c:pt idx="1">
                  <c:v>5.9410877443805639E-2</c:v>
                </c:pt>
                <c:pt idx="2">
                  <c:v>5.7965095071489843E-2</c:v>
                </c:pt>
                <c:pt idx="3">
                  <c:v>0.19072696468075581</c:v>
                </c:pt>
                <c:pt idx="4">
                  <c:v>0.20593392755687173</c:v>
                </c:pt>
                <c:pt idx="5">
                  <c:v>0.20512457310137922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2AF-4C4D-B377-3BFEA592E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4693680"/>
        <c:axId val="424694008"/>
      </c:scatterChart>
      <c:valAx>
        <c:axId val="424693680"/>
        <c:scaling>
          <c:orientation val="minMax"/>
          <c:max val="13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Mineralization</a:t>
                </a:r>
                <a:r>
                  <a:rPr lang="en-US" baseline="0"/>
                  <a:t> Time (min)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694008"/>
        <c:crosses val="autoZero"/>
        <c:crossBetween val="midCat"/>
      </c:valAx>
      <c:valAx>
        <c:axId val="424694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Molar Ratio</a:t>
                </a:r>
                <a:r>
                  <a:rPr lang="en-US" baseline="0"/>
                  <a:t> of Phosphate/CH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693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Inorganic Component Ratio</a:t>
            </a:r>
            <a:r>
              <a:rPr lang="en-US" baseline="0"/>
              <a:t> during Mineralization (E6)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Sheet1!$J$75:$J$83</c:f>
              <c:numCache>
                <c:formatCode>General</c:formatCode>
                <c:ptCount val="9"/>
                <c:pt idx="0">
                  <c:v>0</c:v>
                </c:pt>
                <c:pt idx="1">
                  <c:v>20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60</c:v>
                </c:pt>
                <c:pt idx="6">
                  <c:v>60</c:v>
                </c:pt>
                <c:pt idx="7">
                  <c:v>90</c:v>
                </c:pt>
                <c:pt idx="8">
                  <c:v>120</c:v>
                </c:pt>
              </c:numCache>
            </c:numRef>
          </c:xVal>
          <c:yVal>
            <c:numRef>
              <c:f>Sheet1!$T$75:$T$83</c:f>
              <c:numCache>
                <c:formatCode>0.000</c:formatCode>
                <c:ptCount val="9"/>
                <c:pt idx="0" formatCode="General">
                  <c:v>0</c:v>
                </c:pt>
                <c:pt idx="1">
                  <c:v>4.3936553527613678E-2</c:v>
                </c:pt>
                <c:pt idx="2">
                  <c:v>3.772673913093616E-2</c:v>
                </c:pt>
                <c:pt idx="3">
                  <c:v>1.9517914311009198E-2</c:v>
                </c:pt>
                <c:pt idx="4">
                  <c:v>3.9666042943767438E-2</c:v>
                </c:pt>
                <c:pt idx="5">
                  <c:v>4.3455104902262127E-2</c:v>
                </c:pt>
                <c:pt idx="6">
                  <c:v>3.4675322390772284E-2</c:v>
                </c:pt>
                <c:pt idx="7">
                  <c:v>5.6782296523969648E-2</c:v>
                </c:pt>
                <c:pt idx="8">
                  <c:v>0.16203832911360999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DF-45BA-B073-C78157790C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4693680"/>
        <c:axId val="424694008"/>
      </c:scatterChart>
      <c:valAx>
        <c:axId val="424693680"/>
        <c:scaling>
          <c:orientation val="minMax"/>
          <c:max val="13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Mineralization</a:t>
                </a:r>
                <a:r>
                  <a:rPr lang="en-US" baseline="0"/>
                  <a:t> Time (min)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694008"/>
        <c:crosses val="autoZero"/>
        <c:crossBetween val="midCat"/>
      </c:valAx>
      <c:valAx>
        <c:axId val="424694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Molar Ratio</a:t>
                </a:r>
                <a:r>
                  <a:rPr lang="en-US" baseline="0"/>
                  <a:t> of Phosphate/CH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693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Inorganic Component Ratio</a:t>
            </a:r>
            <a:r>
              <a:rPr lang="en-US" baseline="0"/>
              <a:t> during Mineralization (PhoA)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Sheet1!$J$85:$J$91</c:f>
              <c:numCache>
                <c:formatCode>General</c:formatCode>
                <c:ptCount val="7"/>
                <c:pt idx="0">
                  <c:v>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60</c:v>
                </c:pt>
                <c:pt idx="5">
                  <c:v>90</c:v>
                </c:pt>
                <c:pt idx="6">
                  <c:v>120</c:v>
                </c:pt>
              </c:numCache>
            </c:numRef>
          </c:xVal>
          <c:yVal>
            <c:numRef>
              <c:f>Sheet1!$T$85:$T$91</c:f>
              <c:numCache>
                <c:formatCode>0.000</c:formatCode>
                <c:ptCount val="7"/>
                <c:pt idx="0" formatCode="General">
                  <c:v>0</c:v>
                </c:pt>
                <c:pt idx="1">
                  <c:v>3.3425586502698695E-2</c:v>
                </c:pt>
                <c:pt idx="2">
                  <c:v>4.1954806157009965E-2</c:v>
                </c:pt>
                <c:pt idx="3">
                  <c:v>3.7978386386520985E-2</c:v>
                </c:pt>
                <c:pt idx="4">
                  <c:v>4.4969754624205466E-2</c:v>
                </c:pt>
                <c:pt idx="5">
                  <c:v>5.633101260854121E-2</c:v>
                </c:pt>
                <c:pt idx="6">
                  <c:v>0.10292688973130938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95-427F-A760-B66A6549B9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4693680"/>
        <c:axId val="424694008"/>
      </c:scatterChart>
      <c:valAx>
        <c:axId val="424693680"/>
        <c:scaling>
          <c:orientation val="minMax"/>
          <c:max val="13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Mineralization</a:t>
                </a:r>
                <a:r>
                  <a:rPr lang="en-US" baseline="0"/>
                  <a:t> Time (min)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694008"/>
        <c:crosses val="autoZero"/>
        <c:crossBetween val="midCat"/>
      </c:valAx>
      <c:valAx>
        <c:axId val="424694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Molar Ratio</a:t>
                </a:r>
                <a:r>
                  <a:rPr lang="en-US" baseline="0"/>
                  <a:t> of Phosphate/CH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693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Inorganic Component Ratio</a:t>
            </a:r>
            <a:r>
              <a:rPr lang="en-US" baseline="0"/>
              <a:t> during Mineralization (Triblock)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Sheet1!$J$92:$J$98</c:f>
              <c:numCache>
                <c:formatCode>General</c:formatCode>
                <c:ptCount val="7"/>
                <c:pt idx="0">
                  <c:v>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60</c:v>
                </c:pt>
                <c:pt idx="5">
                  <c:v>90</c:v>
                </c:pt>
                <c:pt idx="6">
                  <c:v>120</c:v>
                </c:pt>
              </c:numCache>
            </c:numRef>
          </c:xVal>
          <c:yVal>
            <c:numRef>
              <c:f>Sheet1!$T$92:$T$98</c:f>
              <c:numCache>
                <c:formatCode>0.000</c:formatCode>
                <c:ptCount val="7"/>
                <c:pt idx="0" formatCode="General">
                  <c:v>0</c:v>
                </c:pt>
                <c:pt idx="1">
                  <c:v>3.3200369993562649E-2</c:v>
                </c:pt>
                <c:pt idx="2">
                  <c:v>3.0051866631000165E-2</c:v>
                </c:pt>
                <c:pt idx="3">
                  <c:v>2.9971399322251735E-2</c:v>
                </c:pt>
                <c:pt idx="4">
                  <c:v>5.9805049646813171E-2</c:v>
                </c:pt>
                <c:pt idx="5">
                  <c:v>5.6386547770434399E-2</c:v>
                </c:pt>
                <c:pt idx="6">
                  <c:v>9.5440336390880731E-2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F21-4A60-99D4-EC8DD7A80C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4693680"/>
        <c:axId val="424694008"/>
      </c:scatterChart>
      <c:valAx>
        <c:axId val="424693680"/>
        <c:scaling>
          <c:orientation val="minMax"/>
          <c:max val="13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Mineralization</a:t>
                </a:r>
                <a:r>
                  <a:rPr lang="en-US" baseline="0"/>
                  <a:t> Time (min)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694008"/>
        <c:crosses val="autoZero"/>
        <c:crossBetween val="midCat"/>
      </c:valAx>
      <c:valAx>
        <c:axId val="424694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Molar Ratio</a:t>
                </a:r>
                <a:r>
                  <a:rPr lang="en-US" baseline="0"/>
                  <a:t> of Phosphate/CH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693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16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7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18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.xml"/><Relationship Id="rId13" Type="http://schemas.openxmlformats.org/officeDocument/2006/relationships/chart" Target="../charts/chart12.xml"/><Relationship Id="rId18" Type="http://schemas.openxmlformats.org/officeDocument/2006/relationships/chart" Target="../charts/chart17.xml"/><Relationship Id="rId3" Type="http://schemas.openxmlformats.org/officeDocument/2006/relationships/chart" Target="../charts/chart2.xml"/><Relationship Id="rId7" Type="http://schemas.openxmlformats.org/officeDocument/2006/relationships/chart" Target="../charts/chart6.xml"/><Relationship Id="rId12" Type="http://schemas.openxmlformats.org/officeDocument/2006/relationships/chart" Target="../charts/chart11.xml"/><Relationship Id="rId17" Type="http://schemas.openxmlformats.org/officeDocument/2006/relationships/chart" Target="../charts/chart16.xml"/><Relationship Id="rId2" Type="http://schemas.openxmlformats.org/officeDocument/2006/relationships/chart" Target="../charts/chart1.xml"/><Relationship Id="rId16" Type="http://schemas.openxmlformats.org/officeDocument/2006/relationships/chart" Target="../charts/chart15.xml"/><Relationship Id="rId1" Type="http://schemas.openxmlformats.org/officeDocument/2006/relationships/image" Target="../media/image1.png"/><Relationship Id="rId6" Type="http://schemas.openxmlformats.org/officeDocument/2006/relationships/chart" Target="../charts/chart5.xml"/><Relationship Id="rId11" Type="http://schemas.openxmlformats.org/officeDocument/2006/relationships/chart" Target="../charts/chart10.xml"/><Relationship Id="rId5" Type="http://schemas.openxmlformats.org/officeDocument/2006/relationships/chart" Target="../charts/chart4.xml"/><Relationship Id="rId15" Type="http://schemas.openxmlformats.org/officeDocument/2006/relationships/chart" Target="../charts/chart14.xml"/><Relationship Id="rId10" Type="http://schemas.openxmlformats.org/officeDocument/2006/relationships/chart" Target="../charts/chart9.xml"/><Relationship Id="rId19" Type="http://schemas.openxmlformats.org/officeDocument/2006/relationships/chart" Target="../charts/chart18.xml"/><Relationship Id="rId4" Type="http://schemas.openxmlformats.org/officeDocument/2006/relationships/chart" Target="../charts/chart3.xml"/><Relationship Id="rId9" Type="http://schemas.openxmlformats.org/officeDocument/2006/relationships/chart" Target="../charts/chart8.xml"/><Relationship Id="rId14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76200</xdr:colOff>
      <xdr:row>0</xdr:row>
      <xdr:rowOff>116759</xdr:rowOff>
    </xdr:from>
    <xdr:to>
      <xdr:col>16</xdr:col>
      <xdr:colOff>279356</xdr:colOff>
      <xdr:row>12</xdr:row>
      <xdr:rowOff>123354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5E933C6-79BC-480A-95D6-02BCD99804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0" y="116759"/>
          <a:ext cx="11237188" cy="2292595"/>
        </a:xfrm>
        <a:prstGeom prst="rect">
          <a:avLst/>
        </a:prstGeom>
      </xdr:spPr>
    </xdr:pic>
    <xdr:clientData/>
  </xdr:twoCellAnchor>
  <xdr:twoCellAnchor>
    <xdr:from>
      <xdr:col>14</xdr:col>
      <xdr:colOff>21090</xdr:colOff>
      <xdr:row>19</xdr:row>
      <xdr:rowOff>25853</xdr:rowOff>
    </xdr:from>
    <xdr:to>
      <xdr:col>20</xdr:col>
      <xdr:colOff>216353</xdr:colOff>
      <xdr:row>33</xdr:row>
      <xdr:rowOff>92528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0185F75-2081-4C2F-B666-7DF4D317C3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25853</xdr:colOff>
      <xdr:row>33</xdr:row>
      <xdr:rowOff>187779</xdr:rowOff>
    </xdr:from>
    <xdr:to>
      <xdr:col>20</xdr:col>
      <xdr:colOff>221116</xdr:colOff>
      <xdr:row>48</xdr:row>
      <xdr:rowOff>63954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D62374D-3420-4C71-8C60-FB07641D9E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25853</xdr:colOff>
      <xdr:row>49</xdr:row>
      <xdr:rowOff>6804</xdr:rowOff>
    </xdr:from>
    <xdr:to>
      <xdr:col>20</xdr:col>
      <xdr:colOff>221116</xdr:colOff>
      <xdr:row>63</xdr:row>
      <xdr:rowOff>73479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7F5D96D-252D-40C0-862E-3EE5F94988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28</xdr:col>
      <xdr:colOff>432707</xdr:colOff>
      <xdr:row>34</xdr:row>
      <xdr:rowOff>47625</xdr:rowOff>
    </xdr:from>
    <xdr:to>
      <xdr:col>35</xdr:col>
      <xdr:colOff>18370</xdr:colOff>
      <xdr:row>48</xdr:row>
      <xdr:rowOff>114300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780D34A-968B-470A-B94F-E7CAD0F9E7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28</xdr:col>
      <xdr:colOff>433388</xdr:colOff>
      <xdr:row>18</xdr:row>
      <xdr:rowOff>95251</xdr:rowOff>
    </xdr:from>
    <xdr:to>
      <xdr:col>35</xdr:col>
      <xdr:colOff>19051</xdr:colOff>
      <xdr:row>32</xdr:row>
      <xdr:rowOff>161926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43493948-D2B4-4E50-B42C-CC83608A2B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28</xdr:col>
      <xdr:colOff>412977</xdr:colOff>
      <xdr:row>50</xdr:row>
      <xdr:rowOff>44904</xdr:rowOff>
    </xdr:from>
    <xdr:to>
      <xdr:col>34</xdr:col>
      <xdr:colOff>610962</xdr:colOff>
      <xdr:row>64</xdr:row>
      <xdr:rowOff>111579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3A785FCD-34B1-401C-BDCD-2DB9D35062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30</xdr:col>
      <xdr:colOff>326570</xdr:colOff>
      <xdr:row>68</xdr:row>
      <xdr:rowOff>27214</xdr:rowOff>
    </xdr:from>
    <xdr:to>
      <xdr:col>36</xdr:col>
      <xdr:colOff>521833</xdr:colOff>
      <xdr:row>82</xdr:row>
      <xdr:rowOff>93889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B3642A14-48A2-466F-83E4-7CA37EA0E4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30</xdr:col>
      <xdr:colOff>372155</xdr:colOff>
      <xdr:row>83</xdr:row>
      <xdr:rowOff>53069</xdr:rowOff>
    </xdr:from>
    <xdr:to>
      <xdr:col>36</xdr:col>
      <xdr:colOff>567418</xdr:colOff>
      <xdr:row>97</xdr:row>
      <xdr:rowOff>119744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72496A84-EAA4-4429-AC5D-8653D3FD59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30</xdr:col>
      <xdr:colOff>372155</xdr:colOff>
      <xdr:row>98</xdr:row>
      <xdr:rowOff>48986</xdr:rowOff>
    </xdr:from>
    <xdr:to>
      <xdr:col>36</xdr:col>
      <xdr:colOff>567418</xdr:colOff>
      <xdr:row>112</xdr:row>
      <xdr:rowOff>115661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AB424BF1-4D21-4FB7-A22B-55188EAB95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30</xdr:col>
      <xdr:colOff>367391</xdr:colOff>
      <xdr:row>113</xdr:row>
      <xdr:rowOff>40823</xdr:rowOff>
    </xdr:from>
    <xdr:to>
      <xdr:col>36</xdr:col>
      <xdr:colOff>562654</xdr:colOff>
      <xdr:row>127</xdr:row>
      <xdr:rowOff>107498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2C27FA4B-AF40-4DEB-84CD-62FD450BFE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22</xdr:col>
      <xdr:colOff>383718</xdr:colOff>
      <xdr:row>94</xdr:row>
      <xdr:rowOff>136072</xdr:rowOff>
    </xdr:from>
    <xdr:to>
      <xdr:col>28</xdr:col>
      <xdr:colOff>435427</xdr:colOff>
      <xdr:row>109</xdr:row>
      <xdr:rowOff>178254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412DF78-6ABF-4C85-8A88-AA6F08C286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22</xdr:col>
      <xdr:colOff>374876</xdr:colOff>
      <xdr:row>110</xdr:row>
      <xdr:rowOff>151041</xdr:rowOff>
    </xdr:from>
    <xdr:to>
      <xdr:col>28</xdr:col>
      <xdr:colOff>476248</xdr:colOff>
      <xdr:row>124</xdr:row>
      <xdr:rowOff>149678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B9DB5A8D-93C1-4632-AD9C-4C3163640A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22</xdr:col>
      <xdr:colOff>394607</xdr:colOff>
      <xdr:row>125</xdr:row>
      <xdr:rowOff>122464</xdr:rowOff>
    </xdr:from>
    <xdr:to>
      <xdr:col>28</xdr:col>
      <xdr:colOff>503463</xdr:colOff>
      <xdr:row>141</xdr:row>
      <xdr:rowOff>122464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8FF80752-4D6F-4326-B6C7-7BCBE3D473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22</xdr:col>
      <xdr:colOff>394603</xdr:colOff>
      <xdr:row>142</xdr:row>
      <xdr:rowOff>122464</xdr:rowOff>
    </xdr:from>
    <xdr:to>
      <xdr:col>28</xdr:col>
      <xdr:colOff>530677</xdr:colOff>
      <xdr:row>156</xdr:row>
      <xdr:rowOff>0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31BEF2B1-850D-4B7A-9CBA-B7305A4419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288891</xdr:colOff>
      <xdr:row>188</xdr:row>
      <xdr:rowOff>55475</xdr:rowOff>
    </xdr:from>
    <xdr:to>
      <xdr:col>12</xdr:col>
      <xdr:colOff>499699</xdr:colOff>
      <xdr:row>203</xdr:row>
      <xdr:rowOff>97657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18896057-A9E0-4CB1-8EF1-E9CF625EBB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13</xdr:col>
      <xdr:colOff>66988</xdr:colOff>
      <xdr:row>188</xdr:row>
      <xdr:rowOff>33493</xdr:rowOff>
    </xdr:from>
    <xdr:to>
      <xdr:col>17</xdr:col>
      <xdr:colOff>324897</xdr:colOff>
      <xdr:row>203</xdr:row>
      <xdr:rowOff>75675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D13C7E4B-B07B-42FD-86D5-7541904A11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18</xdr:col>
      <xdr:colOff>269002</xdr:colOff>
      <xdr:row>188</xdr:row>
      <xdr:rowOff>34542</xdr:rowOff>
    </xdr:from>
    <xdr:to>
      <xdr:col>23</xdr:col>
      <xdr:colOff>25541</xdr:colOff>
      <xdr:row>203</xdr:row>
      <xdr:rowOff>76724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C4724FAA-0EF5-426A-88F4-C60742D260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27</xdr:col>
      <xdr:colOff>176892</xdr:colOff>
      <xdr:row>187</xdr:row>
      <xdr:rowOff>81642</xdr:rowOff>
    </xdr:from>
    <xdr:to>
      <xdr:col>38</xdr:col>
      <xdr:colOff>136071</xdr:colOff>
      <xdr:row>212</xdr:row>
      <xdr:rowOff>95249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A6E6E45F-3413-4BB2-88A5-3EC1F9FE87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15:AN248"/>
  <sheetViews>
    <sheetView tabSelected="1" topLeftCell="E172" zoomScale="70" zoomScaleNormal="70" workbookViewId="0">
      <selection activeCell="L244" sqref="L244"/>
    </sheetView>
  </sheetViews>
  <sheetFormatPr defaultRowHeight="15" x14ac:dyDescent="0.25"/>
  <cols>
    <col min="5" max="5" width="12.7109375" customWidth="1"/>
    <col min="6" max="6" width="19.28515625" customWidth="1"/>
    <col min="9" max="9" width="11.85546875" customWidth="1"/>
    <col min="10" max="10" width="13" customWidth="1"/>
    <col min="11" max="11" width="11.28515625" customWidth="1"/>
    <col min="12" max="12" width="12.5703125" customWidth="1"/>
    <col min="13" max="13" width="17.5703125" customWidth="1"/>
    <col min="14" max="14" width="16.85546875" customWidth="1"/>
    <col min="15" max="15" width="13.85546875" customWidth="1"/>
    <col min="17" max="17" width="17.28515625" customWidth="1"/>
    <col min="21" max="21" width="28.140625" customWidth="1"/>
    <col min="25" max="25" width="14.42578125" customWidth="1"/>
  </cols>
  <sheetData>
    <row r="15" spans="5:6" x14ac:dyDescent="0.25">
      <c r="E15" t="s">
        <v>3</v>
      </c>
      <c r="F15" s="1">
        <v>8.1000000000000007E-30</v>
      </c>
    </row>
    <row r="16" spans="5:6" x14ac:dyDescent="0.25">
      <c r="E16" t="s">
        <v>4</v>
      </c>
      <c r="F16" s="1">
        <v>9.9999999999999994E-30</v>
      </c>
    </row>
    <row r="17" spans="9:31" x14ac:dyDescent="0.25">
      <c r="P17" t="s">
        <v>27</v>
      </c>
      <c r="AE17" t="s">
        <v>28</v>
      </c>
    </row>
    <row r="25" spans="9:31" x14ac:dyDescent="0.25">
      <c r="L25" t="s">
        <v>7</v>
      </c>
      <c r="W25" t="s">
        <v>17</v>
      </c>
      <c r="Y25" t="s">
        <v>3</v>
      </c>
      <c r="Z25" t="s">
        <v>4</v>
      </c>
      <c r="AA25" t="s">
        <v>5</v>
      </c>
    </row>
    <row r="26" spans="9:31" x14ac:dyDescent="0.25">
      <c r="I26" t="s">
        <v>8</v>
      </c>
      <c r="J26" t="s">
        <v>2</v>
      </c>
      <c r="K26" t="s">
        <v>3</v>
      </c>
      <c r="L26" t="s">
        <v>4</v>
      </c>
      <c r="M26" t="s">
        <v>5</v>
      </c>
      <c r="W26">
        <v>0</v>
      </c>
      <c r="AA26">
        <v>0</v>
      </c>
    </row>
    <row r="27" spans="9:31" x14ac:dyDescent="0.25">
      <c r="J27" t="s">
        <v>0</v>
      </c>
      <c r="K27">
        <v>88.798000000000002</v>
      </c>
      <c r="L27">
        <v>214.10400000000001</v>
      </c>
      <c r="M27" s="2">
        <f>K27/$F$15/((L27*2)/$F$16)</f>
        <v>0.25601380752771347</v>
      </c>
      <c r="W27">
        <v>20</v>
      </c>
      <c r="Y27">
        <v>8.9190000000000005</v>
      </c>
      <c r="Z27">
        <v>151.792</v>
      </c>
      <c r="AA27" s="2">
        <f t="shared" ref="AA27:AA31" si="0">Y27/$F$15/((Z27*2)/$F$16)</f>
        <v>3.6270393403839168E-2</v>
      </c>
    </row>
    <row r="28" spans="9:31" x14ac:dyDescent="0.25">
      <c r="J28" t="s">
        <v>1</v>
      </c>
      <c r="K28">
        <v>109.886</v>
      </c>
      <c r="L28">
        <v>237.03800000000001</v>
      </c>
      <c r="M28" s="2">
        <f>K28/$F$15/((L28*2)/$F$16)</f>
        <v>0.28616029580713154</v>
      </c>
      <c r="W28">
        <v>40</v>
      </c>
      <c r="Y28">
        <v>15.791</v>
      </c>
      <c r="Z28">
        <v>132.99299999999999</v>
      </c>
      <c r="AA28" s="2">
        <f>Y28/$F$15/((Z28*2)/$F$16)</f>
        <v>7.3293563301809347E-2</v>
      </c>
    </row>
    <row r="29" spans="9:31" x14ac:dyDescent="0.25">
      <c r="J29" t="s">
        <v>6</v>
      </c>
      <c r="K29">
        <v>136.18299999999999</v>
      </c>
      <c r="L29">
        <v>348.40800000000002</v>
      </c>
      <c r="M29" s="2">
        <f>K29/$F$15/((L29*2)/$F$16)</f>
        <v>0.24127913321999941</v>
      </c>
      <c r="W29">
        <v>60</v>
      </c>
      <c r="Y29">
        <v>22.783000000000001</v>
      </c>
      <c r="Z29">
        <v>138.994</v>
      </c>
      <c r="AA29" s="2">
        <f t="shared" si="0"/>
        <v>0.10118120384270959</v>
      </c>
    </row>
    <row r="30" spans="9:31" x14ac:dyDescent="0.25">
      <c r="I30">
        <v>0</v>
      </c>
      <c r="M30" s="2">
        <v>0</v>
      </c>
      <c r="W30">
        <v>90</v>
      </c>
      <c r="Y30">
        <v>76.078000000000003</v>
      </c>
      <c r="Z30">
        <v>210.28800000000001</v>
      </c>
      <c r="AA30" s="2">
        <f t="shared" si="0"/>
        <v>0.22332100925902437</v>
      </c>
    </row>
    <row r="31" spans="9:31" x14ac:dyDescent="0.25">
      <c r="I31">
        <v>20</v>
      </c>
      <c r="J31" t="s">
        <v>9</v>
      </c>
      <c r="K31">
        <v>10.375999999999999</v>
      </c>
      <c r="L31">
        <v>186.35300000000001</v>
      </c>
      <c r="M31" s="2">
        <f t="shared" ref="M31:M34" si="1">K31/$F$15/((L31*2)/$F$16)</f>
        <v>3.4369923057879059E-2</v>
      </c>
      <c r="W31">
        <v>120</v>
      </c>
      <c r="Y31">
        <v>82.085999999999999</v>
      </c>
      <c r="Z31">
        <v>167.09200000000001</v>
      </c>
      <c r="AA31" s="2">
        <f t="shared" si="0"/>
        <v>0.30324833247773897</v>
      </c>
    </row>
    <row r="32" spans="9:31" x14ac:dyDescent="0.25">
      <c r="I32">
        <v>40</v>
      </c>
      <c r="J32" t="s">
        <v>10</v>
      </c>
      <c r="K32">
        <v>10.904999999999999</v>
      </c>
      <c r="L32">
        <v>210.31299999999999</v>
      </c>
      <c r="M32" s="2">
        <f t="shared" si="1"/>
        <v>3.2006968097461785E-2</v>
      </c>
    </row>
    <row r="33" spans="9:27" x14ac:dyDescent="0.25">
      <c r="I33">
        <v>60</v>
      </c>
      <c r="J33" t="s">
        <v>11</v>
      </c>
      <c r="K33">
        <v>25.696999999999999</v>
      </c>
      <c r="L33">
        <v>207.136</v>
      </c>
      <c r="M33" s="2">
        <f t="shared" si="1"/>
        <v>7.6579376250445794E-2</v>
      </c>
    </row>
    <row r="34" spans="9:27" x14ac:dyDescent="0.25">
      <c r="I34">
        <v>90</v>
      </c>
      <c r="J34" t="s">
        <v>12</v>
      </c>
      <c r="K34">
        <v>129</v>
      </c>
      <c r="L34">
        <v>320</v>
      </c>
      <c r="M34" s="2">
        <f t="shared" si="1"/>
        <v>0.24884259259259259</v>
      </c>
    </row>
    <row r="35" spans="9:27" x14ac:dyDescent="0.25">
      <c r="I35">
        <v>120</v>
      </c>
      <c r="J35" t="s">
        <v>2</v>
      </c>
      <c r="K35" t="s">
        <v>16</v>
      </c>
      <c r="L35" t="s">
        <v>16</v>
      </c>
      <c r="M35" s="2">
        <f>AVERAGE(M27:M29)</f>
        <v>0.26115107885161482</v>
      </c>
    </row>
    <row r="36" spans="9:27" x14ac:dyDescent="0.25">
      <c r="M36" s="2"/>
    </row>
    <row r="37" spans="9:27" x14ac:dyDescent="0.25">
      <c r="M37" s="2"/>
    </row>
    <row r="38" spans="9:27" x14ac:dyDescent="0.25">
      <c r="M38" s="2"/>
    </row>
    <row r="39" spans="9:27" x14ac:dyDescent="0.25">
      <c r="I39" t="s">
        <v>17</v>
      </c>
      <c r="K39" t="s">
        <v>3</v>
      </c>
      <c r="L39" t="s">
        <v>4</v>
      </c>
      <c r="M39" t="s">
        <v>5</v>
      </c>
      <c r="W39" t="s">
        <v>8</v>
      </c>
      <c r="Y39" t="s">
        <v>3</v>
      </c>
      <c r="Z39" t="s">
        <v>4</v>
      </c>
      <c r="AA39" t="s">
        <v>5</v>
      </c>
    </row>
    <row r="40" spans="9:27" x14ac:dyDescent="0.25">
      <c r="I40">
        <v>0</v>
      </c>
      <c r="M40" s="2">
        <v>0</v>
      </c>
      <c r="W40">
        <v>0</v>
      </c>
      <c r="AA40">
        <v>0</v>
      </c>
    </row>
    <row r="41" spans="9:27" x14ac:dyDescent="0.25">
      <c r="I41">
        <v>20</v>
      </c>
      <c r="J41" t="s">
        <v>13</v>
      </c>
      <c r="K41">
        <v>8.9600000000000009</v>
      </c>
      <c r="L41">
        <v>152.56700000000001</v>
      </c>
      <c r="M41" s="2">
        <f t="shared" ref="M41:M45" si="2">K41/$F$15/((L41*2)/$F$16)</f>
        <v>3.6252034827524066E-2</v>
      </c>
      <c r="W41">
        <v>20</v>
      </c>
      <c r="Y41">
        <v>10.617000000000001</v>
      </c>
      <c r="Z41">
        <v>196.88399999999999</v>
      </c>
      <c r="AA41" s="2">
        <f t="shared" ref="AA41:AA45" si="3">Y41/$F$15/((Z41*2)/$F$16)</f>
        <v>3.3287132035633694E-2</v>
      </c>
    </row>
    <row r="42" spans="9:27" x14ac:dyDescent="0.25">
      <c r="I42">
        <v>40</v>
      </c>
      <c r="J42" t="s">
        <v>14</v>
      </c>
      <c r="K42">
        <v>36.905999999999999</v>
      </c>
      <c r="L42">
        <v>278.06900000000002</v>
      </c>
      <c r="M42" s="2">
        <f t="shared" si="2"/>
        <v>8.1927440604603441E-2</v>
      </c>
      <c r="W42">
        <v>40</v>
      </c>
      <c r="Y42">
        <v>20.434000000000001</v>
      </c>
      <c r="Z42">
        <v>212.35599999999999</v>
      </c>
      <c r="AA42" s="2">
        <f t="shared" si="3"/>
        <v>5.9398275758224768E-2</v>
      </c>
    </row>
    <row r="43" spans="9:27" x14ac:dyDescent="0.25">
      <c r="I43">
        <v>60</v>
      </c>
      <c r="J43" t="s">
        <v>15</v>
      </c>
      <c r="K43">
        <v>48.838999999999999</v>
      </c>
      <c r="L43">
        <v>311.91899999999998</v>
      </c>
      <c r="M43" s="2">
        <f t="shared" si="2"/>
        <v>9.6651793780428666E-2</v>
      </c>
      <c r="W43">
        <v>60</v>
      </c>
      <c r="Y43">
        <v>53.924999999999997</v>
      </c>
      <c r="Z43">
        <v>214.52199999999999</v>
      </c>
      <c r="AA43" s="2">
        <f t="shared" si="3"/>
        <v>0.15516840714256361</v>
      </c>
    </row>
    <row r="44" spans="9:27" x14ac:dyDescent="0.25">
      <c r="I44">
        <v>90</v>
      </c>
      <c r="J44" t="s">
        <v>18</v>
      </c>
      <c r="K44">
        <v>146.72</v>
      </c>
      <c r="L44">
        <v>352.839</v>
      </c>
      <c r="M44" s="2">
        <f t="shared" si="2"/>
        <v>0.25668336333162683</v>
      </c>
      <c r="W44">
        <v>90</v>
      </c>
      <c r="Y44">
        <v>72.596999999999994</v>
      </c>
      <c r="Z44">
        <v>222.68</v>
      </c>
      <c r="AA44" s="2">
        <f t="shared" si="3"/>
        <v>0.20124377116473391</v>
      </c>
    </row>
    <row r="45" spans="9:27" x14ac:dyDescent="0.25">
      <c r="I45">
        <v>120</v>
      </c>
      <c r="J45" t="s">
        <v>19</v>
      </c>
      <c r="K45">
        <v>130.16300000000001</v>
      </c>
      <c r="L45">
        <v>270.31599999999997</v>
      </c>
      <c r="M45" s="2">
        <f t="shared" si="2"/>
        <v>0.29723557193875882</v>
      </c>
      <c r="W45">
        <v>120</v>
      </c>
      <c r="Y45">
        <v>85.144000000000005</v>
      </c>
      <c r="Z45">
        <v>191.81299999999999</v>
      </c>
      <c r="AA45" s="2">
        <f t="shared" si="3"/>
        <v>0.27400658292898822</v>
      </c>
    </row>
    <row r="48" spans="9:27" x14ac:dyDescent="0.25">
      <c r="I48" t="s">
        <v>20</v>
      </c>
      <c r="K48" t="s">
        <v>3</v>
      </c>
      <c r="L48" t="s">
        <v>4</v>
      </c>
      <c r="M48" t="s">
        <v>5</v>
      </c>
      <c r="W48" t="s">
        <v>26</v>
      </c>
      <c r="Y48" t="s">
        <v>3</v>
      </c>
      <c r="Z48" t="s">
        <v>4</v>
      </c>
      <c r="AA48" t="s">
        <v>5</v>
      </c>
    </row>
    <row r="49" spans="9:27" x14ac:dyDescent="0.25">
      <c r="I49">
        <v>0</v>
      </c>
      <c r="M49" s="2">
        <v>0</v>
      </c>
      <c r="W49">
        <v>0</v>
      </c>
      <c r="AA49">
        <v>0</v>
      </c>
    </row>
    <row r="50" spans="9:27" x14ac:dyDescent="0.25">
      <c r="I50">
        <v>20</v>
      </c>
      <c r="J50" t="s">
        <v>21</v>
      </c>
      <c r="K50">
        <v>15.054</v>
      </c>
      <c r="L50">
        <v>174.68899999999999</v>
      </c>
      <c r="M50" s="2">
        <f t="shared" ref="M50:M54" si="4">K50/$F$15/((L50*2)/$F$16)</f>
        <v>5.3195064329136871E-2</v>
      </c>
      <c r="W50">
        <v>20</v>
      </c>
      <c r="Y50">
        <v>16.376000000000001</v>
      </c>
      <c r="Z50">
        <v>170.148</v>
      </c>
      <c r="AA50" s="2">
        <f t="shared" ref="AA50:AA54" si="5">Y50/$F$15/((Z50*2)/$F$16)</f>
        <v>5.9410877443805639E-2</v>
      </c>
    </row>
    <row r="51" spans="9:27" x14ac:dyDescent="0.25">
      <c r="I51">
        <v>40</v>
      </c>
      <c r="J51" t="s">
        <v>22</v>
      </c>
      <c r="K51">
        <v>18.620999999999999</v>
      </c>
      <c r="L51">
        <v>220.452</v>
      </c>
      <c r="M51" s="2">
        <f t="shared" si="4"/>
        <v>5.2140350028325635E-2</v>
      </c>
      <c r="W51">
        <v>40</v>
      </c>
      <c r="Y51">
        <v>18.052</v>
      </c>
      <c r="Z51">
        <v>192.24</v>
      </c>
      <c r="AA51" s="2">
        <f t="shared" si="5"/>
        <v>5.7965095071489843E-2</v>
      </c>
    </row>
    <row r="52" spans="9:27" x14ac:dyDescent="0.25">
      <c r="I52">
        <v>60</v>
      </c>
      <c r="J52" t="s">
        <v>23</v>
      </c>
      <c r="K52">
        <v>26.93</v>
      </c>
      <c r="L52">
        <v>221.767</v>
      </c>
      <c r="M52" s="2">
        <f t="shared" si="4"/>
        <v>7.4959109290938034E-2</v>
      </c>
      <c r="W52">
        <v>60</v>
      </c>
      <c r="Y52">
        <v>46.837000000000003</v>
      </c>
      <c r="Z52">
        <v>151.58699999999999</v>
      </c>
      <c r="AA52" s="2">
        <f t="shared" si="5"/>
        <v>0.19072696468075581</v>
      </c>
    </row>
    <row r="53" spans="9:27" x14ac:dyDescent="0.25">
      <c r="I53">
        <v>90</v>
      </c>
      <c r="J53" t="s">
        <v>24</v>
      </c>
      <c r="K53">
        <v>94.718000000000004</v>
      </c>
      <c r="L53">
        <v>214.45699999999999</v>
      </c>
      <c r="M53" s="2">
        <f t="shared" si="4"/>
        <v>0.27263228169081866</v>
      </c>
      <c r="W53">
        <v>90</v>
      </c>
      <c r="Y53">
        <v>36.587000000000003</v>
      </c>
      <c r="Z53">
        <v>109.669</v>
      </c>
      <c r="AA53" s="2">
        <f t="shared" si="5"/>
        <v>0.20593392755687173</v>
      </c>
    </row>
    <row r="54" spans="9:27" x14ac:dyDescent="0.25">
      <c r="I54">
        <v>120</v>
      </c>
      <c r="J54" t="s">
        <v>25</v>
      </c>
      <c r="K54">
        <v>104.58199999999999</v>
      </c>
      <c r="L54">
        <v>217.358</v>
      </c>
      <c r="M54" s="2">
        <f t="shared" si="4"/>
        <v>0.29700673599985639</v>
      </c>
      <c r="W54">
        <v>120</v>
      </c>
      <c r="Y54">
        <v>32.322000000000003</v>
      </c>
      <c r="Z54">
        <v>97.266999999999996</v>
      </c>
      <c r="AA54" s="2">
        <f t="shared" si="5"/>
        <v>0.20512457310137922</v>
      </c>
    </row>
    <row r="73" spans="4:21" x14ac:dyDescent="0.25">
      <c r="K73" t="s">
        <v>3</v>
      </c>
      <c r="L73" t="s">
        <v>4</v>
      </c>
      <c r="M73" t="s">
        <v>31</v>
      </c>
      <c r="N73" t="s">
        <v>32</v>
      </c>
      <c r="O73" t="s">
        <v>33</v>
      </c>
      <c r="P73" t="s">
        <v>34</v>
      </c>
      <c r="R73" t="s">
        <v>36</v>
      </c>
      <c r="S73" t="s">
        <v>37</v>
      </c>
    </row>
    <row r="74" spans="4:21" x14ac:dyDescent="0.25">
      <c r="U74" t="s">
        <v>41</v>
      </c>
    </row>
    <row r="75" spans="4:21" x14ac:dyDescent="0.25"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</row>
    <row r="76" spans="4:21" x14ac:dyDescent="0.25">
      <c r="J76">
        <v>20</v>
      </c>
      <c r="K76">
        <v>16.21</v>
      </c>
      <c r="L76">
        <v>231.459</v>
      </c>
      <c r="M76">
        <v>17.414999999999999</v>
      </c>
      <c r="N76">
        <v>243.066</v>
      </c>
      <c r="O76">
        <v>16.597999999999999</v>
      </c>
      <c r="P76">
        <v>231.08</v>
      </c>
      <c r="R76">
        <f>AVERAGE(K76,M76,O76)</f>
        <v>16.741</v>
      </c>
      <c r="S76">
        <f>AVERAGE(L76,N76,P76)</f>
        <v>235.20166666666668</v>
      </c>
      <c r="T76" s="2">
        <f>R76/$F$15/((S76*2)/$F$16)</f>
        <v>4.3936553527613678E-2</v>
      </c>
      <c r="U76" t="s">
        <v>35</v>
      </c>
    </row>
    <row r="77" spans="4:21" x14ac:dyDescent="0.25">
      <c r="D77" s="2"/>
      <c r="I77" t="s">
        <v>8</v>
      </c>
      <c r="J77">
        <v>20</v>
      </c>
      <c r="K77">
        <v>9.9779999999999998</v>
      </c>
      <c r="L77">
        <v>164.14599999999999</v>
      </c>
      <c r="M77">
        <v>11.515000000000001</v>
      </c>
      <c r="N77">
        <v>167.154</v>
      </c>
      <c r="O77">
        <v>11.223100000000001</v>
      </c>
      <c r="P77">
        <v>204</v>
      </c>
      <c r="R77">
        <f t="shared" ref="R77:R83" si="6">AVERAGE(K77,M77,O77)</f>
        <v>10.905366666666668</v>
      </c>
      <c r="S77">
        <f t="shared" ref="S77:S83" si="7">AVERAGE(L77,N77,P77)</f>
        <v>178.43333333333331</v>
      </c>
      <c r="T77" s="2">
        <f t="shared" ref="T77:T83" si="8">R77/$F$15/((S77*2)/$F$16)</f>
        <v>3.772673913093616E-2</v>
      </c>
    </row>
    <row r="78" spans="4:21" x14ac:dyDescent="0.25">
      <c r="J78">
        <v>30</v>
      </c>
      <c r="K78">
        <v>12.531000000000001</v>
      </c>
      <c r="L78">
        <v>403.25200000000001</v>
      </c>
      <c r="M78">
        <v>15.326000000000001</v>
      </c>
      <c r="N78">
        <v>477.88299999999998</v>
      </c>
      <c r="O78">
        <v>11.785</v>
      </c>
      <c r="P78">
        <v>372.60399999999998</v>
      </c>
      <c r="R78">
        <f t="shared" si="6"/>
        <v>13.213999999999999</v>
      </c>
      <c r="S78">
        <f t="shared" si="7"/>
        <v>417.91300000000001</v>
      </c>
      <c r="T78" s="2">
        <f t="shared" si="8"/>
        <v>1.9517914311009198E-2</v>
      </c>
    </row>
    <row r="79" spans="4:21" x14ac:dyDescent="0.25">
      <c r="J79">
        <v>40</v>
      </c>
      <c r="K79">
        <v>15.311</v>
      </c>
      <c r="L79">
        <v>240.041</v>
      </c>
      <c r="M79">
        <v>15.412000000000001</v>
      </c>
      <c r="N79">
        <v>228.95500000000001</v>
      </c>
      <c r="O79">
        <v>12.695</v>
      </c>
      <c r="P79">
        <v>206.67599999999999</v>
      </c>
      <c r="R79">
        <f t="shared" si="6"/>
        <v>14.472666666666667</v>
      </c>
      <c r="S79">
        <f t="shared" si="7"/>
        <v>225.22400000000002</v>
      </c>
      <c r="T79" s="2">
        <f t="shared" si="8"/>
        <v>3.9666042943767438E-2</v>
      </c>
    </row>
    <row r="80" spans="4:21" x14ac:dyDescent="0.25">
      <c r="J80">
        <v>60</v>
      </c>
      <c r="K80">
        <v>11.744999999999999</v>
      </c>
      <c r="L80">
        <v>185.84100000000001</v>
      </c>
      <c r="M80">
        <v>13.111000000000001</v>
      </c>
      <c r="N80">
        <v>184.72800000000001</v>
      </c>
      <c r="O80">
        <v>14.545</v>
      </c>
      <c r="P80">
        <v>189.126</v>
      </c>
      <c r="R80">
        <f t="shared" si="6"/>
        <v>13.133666666666668</v>
      </c>
      <c r="S80">
        <f t="shared" si="7"/>
        <v>186.56500000000003</v>
      </c>
      <c r="T80" s="2">
        <f t="shared" si="8"/>
        <v>4.3455104902262127E-2</v>
      </c>
      <c r="U80" t="s">
        <v>39</v>
      </c>
    </row>
    <row r="81" spans="4:22" x14ac:dyDescent="0.25">
      <c r="D81" s="2"/>
      <c r="J81">
        <v>60</v>
      </c>
      <c r="K81">
        <v>10.493</v>
      </c>
      <c r="L81">
        <v>170.20099999999999</v>
      </c>
      <c r="M81">
        <v>9.6720000000000006</v>
      </c>
      <c r="N81">
        <v>182.179</v>
      </c>
      <c r="O81">
        <v>9.7971000000000004</v>
      </c>
      <c r="P81">
        <v>181</v>
      </c>
      <c r="R81">
        <f t="shared" si="6"/>
        <v>9.9873666666666665</v>
      </c>
      <c r="S81">
        <f t="shared" si="7"/>
        <v>177.79333333333332</v>
      </c>
      <c r="T81" s="2">
        <f t="shared" si="8"/>
        <v>3.4675322390772284E-2</v>
      </c>
      <c r="U81" t="s">
        <v>40</v>
      </c>
      <c r="V81" t="s">
        <v>38</v>
      </c>
    </row>
    <row r="82" spans="4:22" x14ac:dyDescent="0.25">
      <c r="J82">
        <v>90</v>
      </c>
      <c r="K82">
        <v>24.411999999999999</v>
      </c>
      <c r="L82">
        <v>264.803</v>
      </c>
      <c r="M82">
        <v>24.806999999999999</v>
      </c>
      <c r="N82">
        <v>273.62099999999998</v>
      </c>
      <c r="O82">
        <v>25.911000000000001</v>
      </c>
      <c r="P82">
        <v>278.31900000000002</v>
      </c>
      <c r="R82">
        <f t="shared" si="6"/>
        <v>25.043333333333333</v>
      </c>
      <c r="S82">
        <f t="shared" si="7"/>
        <v>272.24766666666665</v>
      </c>
      <c r="T82" s="2">
        <f t="shared" si="8"/>
        <v>5.6782296523969648E-2</v>
      </c>
    </row>
    <row r="83" spans="4:22" x14ac:dyDescent="0.25">
      <c r="J83">
        <v>120</v>
      </c>
      <c r="K83">
        <v>52.497999999999998</v>
      </c>
      <c r="L83">
        <v>229.7</v>
      </c>
      <c r="M83">
        <v>75.039000000000001</v>
      </c>
      <c r="N83">
        <v>252.48</v>
      </c>
      <c r="O83">
        <v>55.874000000000002</v>
      </c>
      <c r="P83">
        <v>216.523</v>
      </c>
      <c r="R83">
        <f t="shared" si="6"/>
        <v>61.137</v>
      </c>
      <c r="S83">
        <f t="shared" si="7"/>
        <v>232.90099999999998</v>
      </c>
      <c r="T83" s="2">
        <f t="shared" si="8"/>
        <v>0.16203832911360999</v>
      </c>
    </row>
    <row r="85" spans="4:22" x14ac:dyDescent="0.25">
      <c r="D85" s="2"/>
      <c r="I85" t="s">
        <v>17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</row>
    <row r="86" spans="4:22" x14ac:dyDescent="0.25">
      <c r="J86">
        <v>20</v>
      </c>
      <c r="K86">
        <v>7.3239999999999998</v>
      </c>
      <c r="L86">
        <v>123.889</v>
      </c>
      <c r="M86">
        <v>7.3470000000000004</v>
      </c>
      <c r="N86">
        <v>141.208</v>
      </c>
      <c r="O86">
        <v>6.5460000000000003</v>
      </c>
      <c r="P86">
        <v>126.726</v>
      </c>
      <c r="R86">
        <f t="shared" ref="R86" si="9">AVERAGE(K86,M86,O86)</f>
        <v>7.0723333333333329</v>
      </c>
      <c r="S86">
        <f t="shared" ref="S86" si="10">AVERAGE(L86,N86,P86)</f>
        <v>130.60766666666666</v>
      </c>
      <c r="T86" s="2">
        <f t="shared" ref="T86" si="11">R86/$F$15/((S86*2)/$F$16)</f>
        <v>3.3425586502698695E-2</v>
      </c>
    </row>
    <row r="87" spans="4:22" x14ac:dyDescent="0.25">
      <c r="J87">
        <v>30</v>
      </c>
      <c r="K87">
        <v>9.31</v>
      </c>
      <c r="L87">
        <v>135.124</v>
      </c>
      <c r="M87">
        <v>8.98</v>
      </c>
      <c r="N87">
        <v>140.483</v>
      </c>
      <c r="O87">
        <v>8.1240000000000006</v>
      </c>
      <c r="P87">
        <v>113.024</v>
      </c>
      <c r="R87">
        <f t="shared" ref="R87" si="12">AVERAGE(K87,M87,O87)</f>
        <v>8.8046666666666678</v>
      </c>
      <c r="S87">
        <f t="shared" ref="S87" si="13">AVERAGE(L87,N87,P87)</f>
        <v>129.54366666666667</v>
      </c>
      <c r="T87" s="2">
        <f t="shared" ref="T87" si="14">R87/$F$15/((S87*2)/$F$16)</f>
        <v>4.1954806157009965E-2</v>
      </c>
    </row>
    <row r="88" spans="4:22" x14ac:dyDescent="0.25">
      <c r="J88">
        <v>40</v>
      </c>
      <c r="K88">
        <v>10.77</v>
      </c>
      <c r="L88">
        <v>174.15700000000001</v>
      </c>
      <c r="M88">
        <v>12.416</v>
      </c>
      <c r="N88">
        <v>198.268</v>
      </c>
      <c r="O88">
        <v>9.7569999999999997</v>
      </c>
      <c r="P88">
        <v>163.01599999999999</v>
      </c>
      <c r="R88">
        <f t="shared" ref="R88" si="15">AVERAGE(K88,M88,O88)</f>
        <v>10.981</v>
      </c>
      <c r="S88">
        <f t="shared" ref="S88" si="16">AVERAGE(L88,N88,P88)</f>
        <v>178.48033333333333</v>
      </c>
      <c r="T88" s="2">
        <f t="shared" ref="T88" si="17">R88/$F$15/((S88*2)/$F$16)</f>
        <v>3.7978386386520985E-2</v>
      </c>
    </row>
    <row r="89" spans="4:22" x14ac:dyDescent="0.25">
      <c r="J89">
        <v>60</v>
      </c>
      <c r="K89">
        <v>13.637</v>
      </c>
      <c r="L89">
        <v>189.077</v>
      </c>
      <c r="M89">
        <v>14.089</v>
      </c>
      <c r="N89">
        <v>189.79300000000001</v>
      </c>
      <c r="O89">
        <v>14.121</v>
      </c>
      <c r="P89">
        <v>195.54900000000001</v>
      </c>
      <c r="R89">
        <f t="shared" ref="R89" si="18">AVERAGE(K89,M89,O89)</f>
        <v>13.949</v>
      </c>
      <c r="S89">
        <f t="shared" ref="S89" si="19">AVERAGE(L89,N89,P89)</f>
        <v>191.47299999999998</v>
      </c>
      <c r="T89" s="2">
        <f t="shared" ref="T89" si="20">R89/$F$15/((S89*2)/$F$16)</f>
        <v>4.4969754624205466E-2</v>
      </c>
    </row>
    <row r="90" spans="4:22" x14ac:dyDescent="0.25">
      <c r="J90">
        <v>90</v>
      </c>
      <c r="K90">
        <v>17.294</v>
      </c>
      <c r="L90">
        <v>189.59700000000001</v>
      </c>
      <c r="M90">
        <v>17.521999999999998</v>
      </c>
      <c r="N90">
        <v>188.91300000000001</v>
      </c>
      <c r="O90">
        <v>14.867000000000001</v>
      </c>
      <c r="P90">
        <v>165.92400000000001</v>
      </c>
      <c r="R90">
        <f t="shared" ref="R90" si="21">AVERAGE(K90,M90,O90)</f>
        <v>16.561000000000003</v>
      </c>
      <c r="S90">
        <f t="shared" ref="S90" si="22">AVERAGE(L90,N90,P90)</f>
        <v>181.47799999999998</v>
      </c>
      <c r="T90" s="2">
        <f t="shared" ref="T90" si="23">R90/$F$15/((S90*2)/$F$16)</f>
        <v>5.633101260854121E-2</v>
      </c>
    </row>
    <row r="91" spans="4:22" x14ac:dyDescent="0.25">
      <c r="J91">
        <v>120</v>
      </c>
      <c r="K91">
        <v>25.652000000000001</v>
      </c>
      <c r="L91">
        <v>170.44499999999999</v>
      </c>
      <c r="M91">
        <v>27.765999999999998</v>
      </c>
      <c r="N91">
        <v>161.82900000000001</v>
      </c>
      <c r="O91">
        <v>30.07</v>
      </c>
      <c r="P91">
        <v>168.429</v>
      </c>
      <c r="R91">
        <f t="shared" ref="R91" si="24">AVERAGE(K91,M91,O91)</f>
        <v>27.829333333333334</v>
      </c>
      <c r="S91">
        <f t="shared" ref="S91" si="25">AVERAGE(L91,N91,P91)</f>
        <v>166.90099999999998</v>
      </c>
      <c r="T91" s="2">
        <f t="shared" ref="T91" si="26">R91/$F$15/((S91*2)/$F$16)</f>
        <v>0.10292688973130938</v>
      </c>
    </row>
    <row r="92" spans="4:22" x14ac:dyDescent="0.25">
      <c r="I92" t="s">
        <v>29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</row>
    <row r="93" spans="4:22" x14ac:dyDescent="0.25">
      <c r="J93">
        <v>20</v>
      </c>
      <c r="K93">
        <v>4.9295</v>
      </c>
      <c r="L93">
        <v>89.443299999999994</v>
      </c>
      <c r="M93">
        <v>5.1052999999999997</v>
      </c>
      <c r="N93">
        <v>91.815700000000007</v>
      </c>
      <c r="O93">
        <v>4.0362999999999998</v>
      </c>
      <c r="P93">
        <v>80.360500000000002</v>
      </c>
      <c r="R93">
        <f t="shared" ref="R93:S97" si="27">AVERAGE(K93,M93,O93)</f>
        <v>4.6903666666666668</v>
      </c>
      <c r="S93">
        <f t="shared" si="27"/>
        <v>87.206500000000005</v>
      </c>
      <c r="T93" s="2">
        <f t="shared" ref="T93:T97" si="28">R93/$F$15/((S93*2)/$F$16)</f>
        <v>3.3200369993562649E-2</v>
      </c>
    </row>
    <row r="94" spans="4:22" x14ac:dyDescent="0.25">
      <c r="J94">
        <v>30</v>
      </c>
      <c r="K94">
        <v>3.7717000000000001</v>
      </c>
      <c r="L94">
        <v>80.224000000000004</v>
      </c>
      <c r="M94">
        <v>4.2949999999999999</v>
      </c>
      <c r="N94">
        <v>86.723600000000005</v>
      </c>
      <c r="O94">
        <v>4.1898</v>
      </c>
      <c r="P94">
        <v>84.808499999999995</v>
      </c>
      <c r="R94">
        <f t="shared" si="27"/>
        <v>4.0855000000000006</v>
      </c>
      <c r="S94">
        <f t="shared" si="27"/>
        <v>83.918700000000001</v>
      </c>
      <c r="T94" s="2">
        <f t="shared" si="28"/>
        <v>3.0051866631000165E-2</v>
      </c>
    </row>
    <row r="95" spans="4:22" x14ac:dyDescent="0.25">
      <c r="J95">
        <v>40</v>
      </c>
      <c r="K95">
        <v>8.2550000000000008</v>
      </c>
      <c r="L95">
        <v>166.512</v>
      </c>
      <c r="M95">
        <v>7.7</v>
      </c>
      <c r="N95">
        <v>158.19</v>
      </c>
      <c r="O95">
        <v>7.1479999999999997</v>
      </c>
      <c r="P95">
        <v>151.12200000000001</v>
      </c>
      <c r="R95">
        <f t="shared" si="27"/>
        <v>7.7010000000000005</v>
      </c>
      <c r="S95">
        <f t="shared" si="27"/>
        <v>158.608</v>
      </c>
      <c r="T95" s="2">
        <f t="shared" si="28"/>
        <v>2.9971399322251735E-2</v>
      </c>
    </row>
    <row r="96" spans="4:22" x14ac:dyDescent="0.25">
      <c r="J96">
        <v>60</v>
      </c>
      <c r="K96">
        <v>21.49</v>
      </c>
      <c r="L96">
        <v>225.679</v>
      </c>
      <c r="M96">
        <v>22.347000000000001</v>
      </c>
      <c r="N96">
        <v>215.25899999999999</v>
      </c>
      <c r="O96">
        <v>17.966000000000001</v>
      </c>
      <c r="P96">
        <v>196.96799999999999</v>
      </c>
      <c r="R96">
        <f t="shared" si="27"/>
        <v>20.601000000000003</v>
      </c>
      <c r="S96">
        <f t="shared" si="27"/>
        <v>212.63533333333331</v>
      </c>
      <c r="T96" s="2">
        <f t="shared" si="28"/>
        <v>5.9805049646813171E-2</v>
      </c>
    </row>
    <row r="97" spans="9:20" x14ac:dyDescent="0.25">
      <c r="J97">
        <v>90</v>
      </c>
      <c r="K97">
        <v>10.516999999999999</v>
      </c>
      <c r="L97">
        <v>123.227</v>
      </c>
      <c r="M97">
        <v>11.861000000000001</v>
      </c>
      <c r="N97">
        <v>122.93600000000001</v>
      </c>
      <c r="O97">
        <v>10.430999999999999</v>
      </c>
      <c r="P97">
        <v>113.009</v>
      </c>
      <c r="R97">
        <f t="shared" si="27"/>
        <v>10.936333333333332</v>
      </c>
      <c r="S97">
        <f t="shared" si="27"/>
        <v>119.724</v>
      </c>
      <c r="T97" s="2">
        <f t="shared" si="28"/>
        <v>5.6386547770434399E-2</v>
      </c>
    </row>
    <row r="98" spans="9:20" x14ac:dyDescent="0.25">
      <c r="J98">
        <v>120</v>
      </c>
      <c r="K98">
        <v>23.798999999999999</v>
      </c>
      <c r="L98">
        <v>150.75299999999999</v>
      </c>
      <c r="M98">
        <v>22.623999999999999</v>
      </c>
      <c r="N98">
        <v>139.554</v>
      </c>
      <c r="O98">
        <v>20.283999999999999</v>
      </c>
      <c r="P98">
        <v>141.137</v>
      </c>
      <c r="R98">
        <f t="shared" ref="R98" si="29">AVERAGE(K98,M98,O98)</f>
        <v>22.235666666666663</v>
      </c>
      <c r="S98">
        <f t="shared" ref="S98" si="30">AVERAGE(L98,N98,P98)</f>
        <v>143.81466666666668</v>
      </c>
      <c r="T98" s="2">
        <f t="shared" ref="T98" si="31">R98/$F$15/((S98*2)/$F$16)</f>
        <v>9.5440336390880731E-2</v>
      </c>
    </row>
    <row r="99" spans="9:20" x14ac:dyDescent="0.25">
      <c r="I99" t="s">
        <v>30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</row>
    <row r="100" spans="9:20" x14ac:dyDescent="0.25">
      <c r="J100">
        <v>20</v>
      </c>
      <c r="K100">
        <v>12.116</v>
      </c>
      <c r="L100">
        <v>220.90100000000001</v>
      </c>
      <c r="M100">
        <v>14.313000000000001</v>
      </c>
      <c r="N100">
        <v>217.32300000000001</v>
      </c>
      <c r="O100">
        <v>11.374000000000001</v>
      </c>
      <c r="P100">
        <v>204.58</v>
      </c>
      <c r="R100">
        <f t="shared" ref="R100" si="32">AVERAGE(K100,M100,O100)</f>
        <v>12.601000000000001</v>
      </c>
      <c r="S100">
        <f t="shared" ref="S100" si="33">AVERAGE(L100,N100,P100)</f>
        <v>214.26800000000003</v>
      </c>
      <c r="T100" s="2">
        <f t="shared" ref="T100" si="34">R100/$F$15/((S100*2)/$F$16)</f>
        <v>3.6302177934775109E-2</v>
      </c>
    </row>
    <row r="101" spans="9:20" x14ac:dyDescent="0.25">
      <c r="J101">
        <v>30</v>
      </c>
      <c r="K101">
        <v>15.647</v>
      </c>
      <c r="L101">
        <v>242.559</v>
      </c>
      <c r="M101">
        <v>12.131</v>
      </c>
      <c r="N101">
        <v>200.16300000000001</v>
      </c>
      <c r="O101">
        <v>14.401999999999999</v>
      </c>
      <c r="P101">
        <v>229.303</v>
      </c>
      <c r="R101">
        <f t="shared" ref="R101" si="35">AVERAGE(K101,M101,O101)</f>
        <v>14.06</v>
      </c>
      <c r="S101">
        <f t="shared" ref="S101" si="36">AVERAGE(L101,N101,P101)</f>
        <v>224.00833333333333</v>
      </c>
      <c r="T101" s="2">
        <f t="shared" ref="T101" si="37">R101/$F$15/((S101*2)/$F$16)</f>
        <v>3.8744149454316486E-2</v>
      </c>
    </row>
    <row r="102" spans="9:20" x14ac:dyDescent="0.25">
      <c r="J102">
        <v>40</v>
      </c>
      <c r="K102">
        <v>13.042</v>
      </c>
      <c r="L102">
        <v>207.327</v>
      </c>
      <c r="M102">
        <v>14.064</v>
      </c>
      <c r="N102">
        <v>221.917</v>
      </c>
      <c r="O102">
        <v>13.006</v>
      </c>
      <c r="P102">
        <v>205.36199999999999</v>
      </c>
      <c r="R102">
        <f t="shared" ref="R102" si="38">AVERAGE(K102,M102,O102)</f>
        <v>13.370666666666667</v>
      </c>
      <c r="S102">
        <f t="shared" ref="S102" si="39">AVERAGE(L102,N102,P102)</f>
        <v>211.53533333333334</v>
      </c>
      <c r="T102" s="2">
        <f t="shared" ref="T102" si="40">R102/$F$15/((S102*2)/$F$16)</f>
        <v>3.9017112707980209E-2</v>
      </c>
    </row>
    <row r="103" spans="9:20" x14ac:dyDescent="0.25">
      <c r="J103">
        <v>60</v>
      </c>
      <c r="K103">
        <v>17.352</v>
      </c>
      <c r="L103">
        <v>205.62100000000001</v>
      </c>
      <c r="M103">
        <v>19.286999999999999</v>
      </c>
      <c r="N103">
        <v>212.453</v>
      </c>
      <c r="O103">
        <v>16.63</v>
      </c>
      <c r="P103">
        <v>205.58500000000001</v>
      </c>
      <c r="R103">
        <f t="shared" ref="R103" si="41">AVERAGE(K103,M103,O103)</f>
        <v>17.75633333333333</v>
      </c>
      <c r="S103">
        <f t="shared" ref="S103" si="42">AVERAGE(L103,N103,P103)</f>
        <v>207.88633333333334</v>
      </c>
      <c r="T103" s="2">
        <f t="shared" ref="T103" si="43">R103/$F$15/((S103*2)/$F$16)</f>
        <v>5.2724483676868432E-2</v>
      </c>
    </row>
    <row r="104" spans="9:20" x14ac:dyDescent="0.25">
      <c r="J104">
        <v>90</v>
      </c>
      <c r="K104">
        <v>21.483000000000001</v>
      </c>
      <c r="L104">
        <v>250.55199999999999</v>
      </c>
      <c r="M104">
        <v>25.683</v>
      </c>
      <c r="N104">
        <v>244.80699999999999</v>
      </c>
      <c r="O104">
        <v>23.452999999999999</v>
      </c>
      <c r="P104">
        <v>228.62200000000001</v>
      </c>
      <c r="R104">
        <f t="shared" ref="R104" si="44">AVERAGE(K104,M104,O104)</f>
        <v>23.539666666666665</v>
      </c>
      <c r="S104">
        <f t="shared" ref="S104" si="45">AVERAGE(L104,N104,P104)</f>
        <v>241.327</v>
      </c>
      <c r="T104" s="2">
        <f t="shared" ref="T104" si="46">R104/$F$15/((S104*2)/$F$16)</f>
        <v>6.0211490783103387E-2</v>
      </c>
    </row>
    <row r="105" spans="9:20" x14ac:dyDescent="0.25">
      <c r="J105">
        <v>120</v>
      </c>
      <c r="K105">
        <v>61.280999999999999</v>
      </c>
      <c r="L105">
        <v>226.63300000000001</v>
      </c>
      <c r="M105">
        <v>61.947000000000003</v>
      </c>
      <c r="N105">
        <v>229.5</v>
      </c>
      <c r="O105">
        <v>58.274999999999999</v>
      </c>
      <c r="P105">
        <v>215.78899999999999</v>
      </c>
      <c r="R105">
        <f t="shared" ref="R105" si="47">AVERAGE(K105,M105,O105)</f>
        <v>60.501000000000005</v>
      </c>
      <c r="S105">
        <f t="shared" ref="S105" si="48">AVERAGE(L105,N105,P105)</f>
        <v>223.97400000000002</v>
      </c>
      <c r="T105" s="2">
        <f t="shared" ref="T105" si="49">R105/$F$15/((S105*2)/$F$16)</f>
        <v>0.16674389123869865</v>
      </c>
    </row>
    <row r="113" spans="9:22" x14ac:dyDescent="0.25">
      <c r="K113" t="s">
        <v>3</v>
      </c>
      <c r="L113" t="s">
        <v>4</v>
      </c>
      <c r="N113" t="s">
        <v>31</v>
      </c>
      <c r="O113" t="s">
        <v>32</v>
      </c>
      <c r="Q113" t="s">
        <v>33</v>
      </c>
      <c r="R113" t="s">
        <v>34</v>
      </c>
      <c r="U113" t="s">
        <v>42</v>
      </c>
      <c r="V113" t="s">
        <v>43</v>
      </c>
    </row>
    <row r="115" spans="9:22" x14ac:dyDescent="0.25">
      <c r="J115">
        <v>0</v>
      </c>
      <c r="K115">
        <v>0</v>
      </c>
      <c r="L115">
        <v>0</v>
      </c>
      <c r="N115">
        <v>0</v>
      </c>
      <c r="O115">
        <v>0</v>
      </c>
      <c r="Q115">
        <v>0</v>
      </c>
      <c r="R115">
        <v>0</v>
      </c>
      <c r="U115">
        <v>0</v>
      </c>
      <c r="V115">
        <v>0</v>
      </c>
    </row>
    <row r="116" spans="9:22" x14ac:dyDescent="0.25">
      <c r="J116">
        <v>20</v>
      </c>
      <c r="K116">
        <v>16.21</v>
      </c>
      <c r="L116">
        <v>231.459</v>
      </c>
      <c r="M116" s="2">
        <f>K116/$F$15/((L116*2)/$F$16)</f>
        <v>4.3230865248299576E-2</v>
      </c>
      <c r="N116">
        <v>17.414999999999999</v>
      </c>
      <c r="O116">
        <v>243.066</v>
      </c>
      <c r="P116" s="2">
        <f>N116/$F$15/((O116*2)/$F$16)</f>
        <v>4.4226670945339941E-2</v>
      </c>
      <c r="Q116">
        <v>16.597999999999999</v>
      </c>
      <c r="R116">
        <v>231.08</v>
      </c>
      <c r="S116" s="2">
        <f>Q116/$F$15/((R116*2)/$F$16)</f>
        <v>4.4338233565629548E-2</v>
      </c>
      <c r="U116">
        <f>_xlfn.STDEV.S(M116,P116,S116)</f>
        <v>6.0969115060142607E-4</v>
      </c>
      <c r="V116" s="2">
        <f>AVERAGE(M116,P116,S116)</f>
        <v>4.3931923253089693E-2</v>
      </c>
    </row>
    <row r="117" spans="9:22" x14ac:dyDescent="0.25">
      <c r="I117" t="s">
        <v>8</v>
      </c>
      <c r="J117">
        <v>20</v>
      </c>
      <c r="K117">
        <v>9.9779999999999998</v>
      </c>
      <c r="L117">
        <v>164.14599999999999</v>
      </c>
      <c r="M117" s="2">
        <f t="shared" ref="M117:M123" si="50">K117/$F$15/((L117*2)/$F$16)</f>
        <v>3.7523054227695217E-2</v>
      </c>
      <c r="N117">
        <v>11.515000000000001</v>
      </c>
      <c r="O117">
        <v>167.154</v>
      </c>
      <c r="P117" s="2">
        <f t="shared" ref="P117:P123" si="51">N117/$F$15/((O117*2)/$F$16)</f>
        <v>4.2523808532000572E-2</v>
      </c>
      <c r="Q117">
        <v>11.223100000000001</v>
      </c>
      <c r="R117">
        <v>204</v>
      </c>
      <c r="S117" s="2">
        <f t="shared" ref="S117:S123" si="52">Q117/$F$15/((R117*2)/$F$16)</f>
        <v>3.3959997579278624E-2</v>
      </c>
      <c r="U117">
        <f t="shared" ref="U117:U123" si="53">_xlfn.STDEV.S(M117,P117,S117)</f>
        <v>4.3019719185085079E-3</v>
      </c>
      <c r="V117" s="2">
        <f t="shared" ref="V117:V145" si="54">AVERAGE(M117,P117,S117)</f>
        <v>3.800228677965814E-2</v>
      </c>
    </row>
    <row r="118" spans="9:22" x14ac:dyDescent="0.25">
      <c r="J118">
        <v>30</v>
      </c>
      <c r="K118">
        <v>12.531000000000001</v>
      </c>
      <c r="L118">
        <v>403.25200000000001</v>
      </c>
      <c r="M118" s="2">
        <f t="shared" si="50"/>
        <v>1.9182013195682066E-2</v>
      </c>
      <c r="N118">
        <v>15.326000000000001</v>
      </c>
      <c r="O118">
        <v>477.88299999999998</v>
      </c>
      <c r="P118" s="2">
        <f t="shared" si="51"/>
        <v>1.9796673719635335E-2</v>
      </c>
      <c r="Q118">
        <v>11.785</v>
      </c>
      <c r="R118">
        <v>372.60399999999998</v>
      </c>
      <c r="S118" s="2">
        <f t="shared" si="52"/>
        <v>1.9523921799080766E-2</v>
      </c>
      <c r="U118">
        <f t="shared" si="53"/>
        <v>3.0797799243635442E-4</v>
      </c>
      <c r="V118" s="2">
        <f t="shared" si="54"/>
        <v>1.9500869571466056E-2</v>
      </c>
    </row>
    <row r="119" spans="9:22" x14ac:dyDescent="0.25">
      <c r="J119">
        <v>40</v>
      </c>
      <c r="K119">
        <v>15.311</v>
      </c>
      <c r="L119">
        <v>240.041</v>
      </c>
      <c r="M119" s="2">
        <f t="shared" si="50"/>
        <v>3.9373417740724434E-2</v>
      </c>
      <c r="N119">
        <v>15.412000000000001</v>
      </c>
      <c r="O119">
        <v>228.95500000000001</v>
      </c>
      <c r="P119" s="2">
        <f t="shared" si="51"/>
        <v>4.1552183821770998E-2</v>
      </c>
      <c r="Q119">
        <v>12.695</v>
      </c>
      <c r="R119">
        <v>206.67599999999999</v>
      </c>
      <c r="S119" s="2">
        <f t="shared" si="52"/>
        <v>3.7916447739875063E-2</v>
      </c>
      <c r="U119">
        <f t="shared" si="53"/>
        <v>1.8297704808934382E-3</v>
      </c>
      <c r="V119" s="2">
        <f t="shared" si="54"/>
        <v>3.9614016434123496E-2</v>
      </c>
    </row>
    <row r="120" spans="9:22" x14ac:dyDescent="0.25">
      <c r="J120">
        <v>60</v>
      </c>
      <c r="K120">
        <v>11.744999999999999</v>
      </c>
      <c r="L120">
        <v>185.84100000000001</v>
      </c>
      <c r="M120" s="2">
        <f t="shared" si="50"/>
        <v>3.9011843457579326E-2</v>
      </c>
      <c r="N120">
        <v>13.111000000000001</v>
      </c>
      <c r="O120">
        <v>184.72800000000001</v>
      </c>
      <c r="P120" s="2">
        <f t="shared" si="51"/>
        <v>4.381149515256598E-2</v>
      </c>
      <c r="Q120">
        <v>14.545</v>
      </c>
      <c r="R120">
        <v>189.126</v>
      </c>
      <c r="S120" s="2">
        <f t="shared" si="52"/>
        <v>4.7473087051639613E-2</v>
      </c>
      <c r="U120">
        <f t="shared" si="53"/>
        <v>4.2433586301925223E-3</v>
      </c>
      <c r="V120" s="2">
        <f t="shared" si="54"/>
        <v>4.343214188726164E-2</v>
      </c>
    </row>
    <row r="121" spans="9:22" x14ac:dyDescent="0.25">
      <c r="J121">
        <v>60</v>
      </c>
      <c r="K121">
        <v>10.493</v>
      </c>
      <c r="L121">
        <v>170.20099999999999</v>
      </c>
      <c r="M121" s="2">
        <f t="shared" si="50"/>
        <v>3.8055948518675921E-2</v>
      </c>
      <c r="N121">
        <v>9.6720000000000006</v>
      </c>
      <c r="O121">
        <v>182.179</v>
      </c>
      <c r="P121" s="2">
        <f t="shared" si="51"/>
        <v>3.2772001001050453E-2</v>
      </c>
      <c r="Q121">
        <v>9.7971000000000004</v>
      </c>
      <c r="R121">
        <v>181</v>
      </c>
      <c r="S121" s="2">
        <f t="shared" si="52"/>
        <v>3.3412113771229789E-2</v>
      </c>
      <c r="U121">
        <f t="shared" si="53"/>
        <v>2.8837200190366115E-3</v>
      </c>
      <c r="V121" s="2">
        <f t="shared" si="54"/>
        <v>3.4746687763652057E-2</v>
      </c>
    </row>
    <row r="122" spans="9:22" x14ac:dyDescent="0.25">
      <c r="J122">
        <v>90</v>
      </c>
      <c r="K122">
        <v>24.411999999999999</v>
      </c>
      <c r="L122">
        <v>264.803</v>
      </c>
      <c r="M122" s="2">
        <f t="shared" si="50"/>
        <v>5.690696783068596E-2</v>
      </c>
      <c r="N122">
        <v>24.806999999999999</v>
      </c>
      <c r="O122">
        <v>273.62099999999998</v>
      </c>
      <c r="P122" s="2">
        <f t="shared" si="51"/>
        <v>5.5964136389249956E-2</v>
      </c>
      <c r="Q122">
        <v>25.911000000000001</v>
      </c>
      <c r="R122">
        <v>278.31900000000002</v>
      </c>
      <c r="S122" s="2">
        <f t="shared" si="52"/>
        <v>5.7468029291727979E-2</v>
      </c>
      <c r="U122">
        <f t="shared" si="53"/>
        <v>7.5997970939478254E-4</v>
      </c>
      <c r="V122" s="2">
        <f t="shared" si="54"/>
        <v>5.6779711170554636E-2</v>
      </c>
    </row>
    <row r="123" spans="9:22" x14ac:dyDescent="0.25">
      <c r="J123">
        <v>120</v>
      </c>
      <c r="K123">
        <v>52.497999999999998</v>
      </c>
      <c r="L123">
        <v>229.7</v>
      </c>
      <c r="M123" s="2">
        <f t="shared" si="50"/>
        <v>0.1410804215912328</v>
      </c>
      <c r="N123">
        <v>75.039000000000001</v>
      </c>
      <c r="O123">
        <v>252.48</v>
      </c>
      <c r="P123" s="2">
        <f t="shared" si="51"/>
        <v>0.18346154297516779</v>
      </c>
      <c r="Q123">
        <v>55.874000000000002</v>
      </c>
      <c r="R123">
        <v>216.523</v>
      </c>
      <c r="S123" s="2">
        <f t="shared" si="52"/>
        <v>0.15929080724352662</v>
      </c>
      <c r="U123">
        <f t="shared" si="53"/>
        <v>2.1260299704590032E-2</v>
      </c>
      <c r="V123" s="2">
        <f t="shared" si="54"/>
        <v>0.16127759060330907</v>
      </c>
    </row>
    <row r="124" spans="9:22" x14ac:dyDescent="0.25">
      <c r="V124" s="2"/>
    </row>
    <row r="125" spans="9:22" x14ac:dyDescent="0.25">
      <c r="I125" t="s">
        <v>17</v>
      </c>
      <c r="J125">
        <v>0</v>
      </c>
      <c r="K125">
        <v>0</v>
      </c>
      <c r="L125">
        <v>0</v>
      </c>
      <c r="N125">
        <v>0</v>
      </c>
      <c r="O125">
        <v>0</v>
      </c>
      <c r="Q125">
        <v>0</v>
      </c>
      <c r="R125">
        <v>0</v>
      </c>
      <c r="U125">
        <v>0</v>
      </c>
      <c r="V125" s="2">
        <v>0</v>
      </c>
    </row>
    <row r="126" spans="9:22" x14ac:dyDescent="0.25">
      <c r="J126">
        <v>20</v>
      </c>
      <c r="K126">
        <v>7.3239999999999998</v>
      </c>
      <c r="L126">
        <v>123.889</v>
      </c>
      <c r="M126" s="2">
        <f>K126/$F$15/((L126*2)/$F$16)</f>
        <v>3.6492244301923389E-2</v>
      </c>
      <c r="N126">
        <v>7.3470000000000004</v>
      </c>
      <c r="O126">
        <v>141.208</v>
      </c>
      <c r="P126" s="2">
        <f>N126/$F$15/((O126*2)/$F$16)</f>
        <v>3.211705558598086E-2</v>
      </c>
      <c r="Q126">
        <v>6.5460000000000003</v>
      </c>
      <c r="R126">
        <v>126.726</v>
      </c>
      <c r="S126" s="2">
        <f>Q126/$F$15/((R126*2)/$F$16)</f>
        <v>3.1885648886106559E-2</v>
      </c>
      <c r="U126">
        <f>_xlfn.STDEV.S(M126,P126,S126)</f>
        <v>2.5953980647125596E-3</v>
      </c>
      <c r="V126" s="2">
        <f t="shared" si="54"/>
        <v>3.3498316258003598E-2</v>
      </c>
    </row>
    <row r="127" spans="9:22" x14ac:dyDescent="0.25">
      <c r="J127">
        <v>30</v>
      </c>
      <c r="K127">
        <v>9.31</v>
      </c>
      <c r="L127">
        <v>135.124</v>
      </c>
      <c r="M127" s="2">
        <f t="shared" ref="M127:M131" si="55">K127/$F$15/((L127*2)/$F$16)</f>
        <v>4.2530665020624858E-2</v>
      </c>
      <c r="N127">
        <v>8.98</v>
      </c>
      <c r="O127">
        <v>140.483</v>
      </c>
      <c r="P127" s="2">
        <f t="shared" ref="P127:P131" si="56">N127/$F$15/((O127*2)/$F$16)</f>
        <v>3.9458225383450021E-2</v>
      </c>
      <c r="Q127">
        <v>8.1240000000000006</v>
      </c>
      <c r="R127">
        <v>113.024</v>
      </c>
      <c r="S127" s="2">
        <f t="shared" ref="S127:S131" si="57">Q127/$F$15/((R127*2)/$F$16)</f>
        <v>4.4369468562560292E-2</v>
      </c>
      <c r="U127">
        <f t="shared" ref="U127:U138" si="58">_xlfn.STDEV.S(M127,P127,S127)</f>
        <v>2.4813099146174956E-3</v>
      </c>
      <c r="V127" s="2">
        <f t="shared" si="54"/>
        <v>4.2119452988878391E-2</v>
      </c>
    </row>
    <row r="128" spans="9:22" x14ac:dyDescent="0.25">
      <c r="J128">
        <v>40</v>
      </c>
      <c r="K128">
        <v>10.77</v>
      </c>
      <c r="L128">
        <v>174.15700000000001</v>
      </c>
      <c r="M128" s="2">
        <f t="shared" si="55"/>
        <v>3.8173304249316115E-2</v>
      </c>
      <c r="N128">
        <v>12.416</v>
      </c>
      <c r="O128">
        <v>198.268</v>
      </c>
      <c r="P128" s="2">
        <f t="shared" si="56"/>
        <v>3.8655746418303494E-2</v>
      </c>
      <c r="Q128">
        <v>9.7569999999999997</v>
      </c>
      <c r="R128">
        <v>163.01599999999999</v>
      </c>
      <c r="S128" s="2">
        <f t="shared" si="57"/>
        <v>3.6946308989135042E-2</v>
      </c>
      <c r="U128">
        <f t="shared" si="58"/>
        <v>8.8132893397472125E-4</v>
      </c>
      <c r="V128" s="2">
        <f t="shared" si="54"/>
        <v>3.7925119885584883E-2</v>
      </c>
    </row>
    <row r="129" spans="9:22" x14ac:dyDescent="0.25">
      <c r="J129">
        <v>60</v>
      </c>
      <c r="K129">
        <v>13.637</v>
      </c>
      <c r="L129">
        <v>189.077</v>
      </c>
      <c r="M129" s="2">
        <f t="shared" si="55"/>
        <v>4.4521021777201353E-2</v>
      </c>
      <c r="N129">
        <v>14.089</v>
      </c>
      <c r="O129">
        <v>189.79300000000001</v>
      </c>
      <c r="P129" s="2">
        <f t="shared" si="56"/>
        <v>4.5823152488484363E-2</v>
      </c>
      <c r="Q129">
        <v>14.121</v>
      </c>
      <c r="R129">
        <v>195.54900000000001</v>
      </c>
      <c r="S129" s="2">
        <f t="shared" si="57"/>
        <v>4.45753579239304E-2</v>
      </c>
      <c r="U129">
        <f t="shared" si="58"/>
        <v>7.3660121294114218E-4</v>
      </c>
      <c r="V129" s="2">
        <f t="shared" si="54"/>
        <v>4.4973177396538701E-2</v>
      </c>
    </row>
    <row r="130" spans="9:22" x14ac:dyDescent="0.25">
      <c r="J130">
        <v>90</v>
      </c>
      <c r="K130">
        <v>17.294</v>
      </c>
      <c r="L130">
        <v>189.59700000000001</v>
      </c>
      <c r="M130" s="2">
        <f t="shared" si="55"/>
        <v>5.6305261380587807E-2</v>
      </c>
      <c r="N130">
        <v>17.521999999999998</v>
      </c>
      <c r="O130">
        <v>188.91300000000001</v>
      </c>
      <c r="P130" s="2">
        <f t="shared" si="56"/>
        <v>5.7254129587249396E-2</v>
      </c>
      <c r="Q130">
        <v>14.867000000000001</v>
      </c>
      <c r="R130">
        <v>165.92400000000001</v>
      </c>
      <c r="S130" s="2">
        <f t="shared" si="57"/>
        <v>5.5309421746264305E-2</v>
      </c>
      <c r="U130">
        <f t="shared" si="58"/>
        <v>9.7244845944756376E-4</v>
      </c>
      <c r="V130" s="2">
        <f t="shared" si="54"/>
        <v>5.6289604238033836E-2</v>
      </c>
    </row>
    <row r="131" spans="9:22" x14ac:dyDescent="0.25">
      <c r="J131">
        <v>120</v>
      </c>
      <c r="K131">
        <v>25.652000000000001</v>
      </c>
      <c r="L131">
        <v>170.44499999999999</v>
      </c>
      <c r="M131" s="2">
        <f t="shared" si="55"/>
        <v>9.2901334161955867E-2</v>
      </c>
      <c r="N131">
        <v>27.765999999999998</v>
      </c>
      <c r="O131">
        <v>161.82900000000001</v>
      </c>
      <c r="P131" s="2">
        <f t="shared" si="56"/>
        <v>0.10591121599243339</v>
      </c>
      <c r="Q131">
        <v>30.07</v>
      </c>
      <c r="R131">
        <v>168.429</v>
      </c>
      <c r="S131" s="2">
        <f t="shared" si="57"/>
        <v>0.1102050620443138</v>
      </c>
      <c r="U131">
        <f t="shared" si="58"/>
        <v>9.010300936399861E-3</v>
      </c>
      <c r="V131" s="2">
        <f t="shared" si="54"/>
        <v>0.10300587073290102</v>
      </c>
    </row>
    <row r="132" spans="9:22" x14ac:dyDescent="0.25">
      <c r="I132" t="s">
        <v>29</v>
      </c>
      <c r="J132">
        <v>0</v>
      </c>
      <c r="K132">
        <v>0</v>
      </c>
      <c r="L132">
        <v>0</v>
      </c>
      <c r="N132">
        <v>0</v>
      </c>
      <c r="O132">
        <v>0</v>
      </c>
      <c r="Q132">
        <v>0</v>
      </c>
      <c r="R132">
        <v>0</v>
      </c>
      <c r="U132">
        <v>0</v>
      </c>
      <c r="V132" s="2">
        <v>0</v>
      </c>
    </row>
    <row r="133" spans="9:22" x14ac:dyDescent="0.25">
      <c r="J133">
        <v>20</v>
      </c>
      <c r="K133">
        <v>4.9295</v>
      </c>
      <c r="L133">
        <v>89.443299999999994</v>
      </c>
      <c r="M133" s="2">
        <f>K133/$F$15/((L133*2)/$F$16)</f>
        <v>3.4020449095325207E-2</v>
      </c>
      <c r="N133">
        <v>5.1052999999999997</v>
      </c>
      <c r="O133">
        <v>91.815700000000007</v>
      </c>
      <c r="P133" s="2">
        <f>N133/$F$15/((O133*2)/$F$16)</f>
        <v>3.432332109962042E-2</v>
      </c>
      <c r="Q133">
        <v>4.0362999999999998</v>
      </c>
      <c r="R133">
        <v>80.360500000000002</v>
      </c>
      <c r="S133" s="2">
        <f>Q133/$F$15/((R133*2)/$F$16)</f>
        <v>3.1004575753965476E-2</v>
      </c>
      <c r="U133">
        <f>_xlfn.STDEV.S(M133,P133,S133)</f>
        <v>1.8349066339288429E-3</v>
      </c>
      <c r="V133" s="2">
        <f t="shared" si="54"/>
        <v>3.31161153163037E-2</v>
      </c>
    </row>
    <row r="134" spans="9:22" x14ac:dyDescent="0.25">
      <c r="J134">
        <v>30</v>
      </c>
      <c r="K134">
        <v>3.7717000000000001</v>
      </c>
      <c r="L134">
        <v>80.224000000000004</v>
      </c>
      <c r="M134" s="2">
        <f t="shared" ref="M134:M138" si="59">K134/$F$15/((L134*2)/$F$16)</f>
        <v>2.9021363638602034E-2</v>
      </c>
      <c r="N134">
        <v>4.2949999999999999</v>
      </c>
      <c r="O134">
        <v>86.723600000000005</v>
      </c>
      <c r="P134" s="2">
        <f t="shared" ref="P134:P138" si="60">N134/$F$15/((O134*2)/$F$16)</f>
        <v>3.0571085239787483E-2</v>
      </c>
      <c r="Q134">
        <v>4.1898</v>
      </c>
      <c r="R134">
        <v>84.808499999999995</v>
      </c>
      <c r="S134" s="2">
        <f t="shared" ref="S134:S138" si="61">Q134/$F$15/((R134*2)/$F$16)</f>
        <v>3.0495720314547434E-2</v>
      </c>
      <c r="U134">
        <f t="shared" si="58"/>
        <v>8.7378911653422794E-4</v>
      </c>
      <c r="V134" s="2">
        <f t="shared" si="54"/>
        <v>3.0029389730978986E-2</v>
      </c>
    </row>
    <row r="135" spans="9:22" x14ac:dyDescent="0.25">
      <c r="J135">
        <v>40</v>
      </c>
      <c r="K135">
        <v>8.2550000000000008</v>
      </c>
      <c r="L135">
        <v>166.512</v>
      </c>
      <c r="M135" s="2">
        <f t="shared" si="59"/>
        <v>3.0602473169175068E-2</v>
      </c>
      <c r="N135">
        <v>7.7</v>
      </c>
      <c r="O135">
        <v>158.19</v>
      </c>
      <c r="P135" s="2">
        <f t="shared" si="60"/>
        <v>3.0046693341886879E-2</v>
      </c>
      <c r="Q135">
        <v>7.1479999999999997</v>
      </c>
      <c r="R135">
        <v>151.12200000000001</v>
      </c>
      <c r="S135" s="2">
        <f t="shared" si="61"/>
        <v>2.9197242486284886E-2</v>
      </c>
      <c r="U135">
        <f t="shared" si="58"/>
        <v>7.0771124580573772E-4</v>
      </c>
      <c r="V135" s="2">
        <f t="shared" si="54"/>
        <v>2.994880299911561E-2</v>
      </c>
    </row>
    <row r="136" spans="9:22" x14ac:dyDescent="0.25">
      <c r="J136">
        <v>60</v>
      </c>
      <c r="K136">
        <v>21.49</v>
      </c>
      <c r="L136">
        <v>225.679</v>
      </c>
      <c r="M136" s="2">
        <f t="shared" si="59"/>
        <v>5.8780090742893358E-2</v>
      </c>
      <c r="N136">
        <v>22.347000000000001</v>
      </c>
      <c r="O136">
        <v>215.25899999999999</v>
      </c>
      <c r="P136" s="2">
        <f t="shared" si="60"/>
        <v>6.4083009046982678E-2</v>
      </c>
      <c r="Q136">
        <v>17.966000000000001</v>
      </c>
      <c r="R136">
        <v>196.96799999999999</v>
      </c>
      <c r="S136" s="2">
        <f t="shared" si="61"/>
        <v>5.630418878594555E-2</v>
      </c>
      <c r="U136">
        <f t="shared" si="58"/>
        <v>3.974105301695491E-3</v>
      </c>
      <c r="V136" s="2">
        <f t="shared" si="54"/>
        <v>5.9722429525273867E-2</v>
      </c>
    </row>
    <row r="137" spans="9:22" x14ac:dyDescent="0.25">
      <c r="J137">
        <v>90</v>
      </c>
      <c r="K137">
        <v>10.516999999999999</v>
      </c>
      <c r="L137">
        <v>123.227</v>
      </c>
      <c r="M137" s="2">
        <f t="shared" si="59"/>
        <v>5.2683058977675133E-2</v>
      </c>
      <c r="N137">
        <v>11.861000000000001</v>
      </c>
      <c r="O137">
        <v>122.93600000000001</v>
      </c>
      <c r="P137" s="2">
        <f t="shared" si="60"/>
        <v>5.9556232009107209E-2</v>
      </c>
      <c r="Q137">
        <v>10.430999999999999</v>
      </c>
      <c r="R137">
        <v>113.009</v>
      </c>
      <c r="S137" s="2">
        <f t="shared" si="61"/>
        <v>5.6976779627187987E-2</v>
      </c>
      <c r="U137">
        <f t="shared" si="58"/>
        <v>3.4720339650471692E-3</v>
      </c>
      <c r="V137" s="2">
        <f t="shared" si="54"/>
        <v>5.6405356871323441E-2</v>
      </c>
    </row>
    <row r="138" spans="9:22" x14ac:dyDescent="0.25">
      <c r="J138">
        <v>120</v>
      </c>
      <c r="K138">
        <v>23.798999999999999</v>
      </c>
      <c r="L138">
        <v>150.75299999999999</v>
      </c>
      <c r="M138" s="2">
        <f t="shared" si="59"/>
        <v>9.7449077237207485E-2</v>
      </c>
      <c r="N138">
        <v>22.623999999999999</v>
      </c>
      <c r="O138">
        <v>139.554</v>
      </c>
      <c r="P138" s="2">
        <f t="shared" si="60"/>
        <v>0.10007188685931918</v>
      </c>
      <c r="Q138">
        <v>20.283999999999999</v>
      </c>
      <c r="R138">
        <v>141.137</v>
      </c>
      <c r="S138" s="2">
        <f t="shared" si="61"/>
        <v>8.8715132490565798E-2</v>
      </c>
      <c r="U138">
        <f t="shared" si="58"/>
        <v>5.9461022379290723E-3</v>
      </c>
      <c r="V138" s="2">
        <f t="shared" si="54"/>
        <v>9.5412032195697494E-2</v>
      </c>
    </row>
    <row r="139" spans="9:22" x14ac:dyDescent="0.25">
      <c r="I139" t="s">
        <v>30</v>
      </c>
      <c r="J139">
        <v>0</v>
      </c>
      <c r="K139">
        <v>0</v>
      </c>
      <c r="L139">
        <v>0</v>
      </c>
      <c r="N139">
        <v>0</v>
      </c>
      <c r="O139">
        <v>0</v>
      </c>
      <c r="Q139">
        <v>0</v>
      </c>
      <c r="R139">
        <v>0</v>
      </c>
      <c r="U139">
        <v>0</v>
      </c>
      <c r="V139" s="2">
        <v>0</v>
      </c>
    </row>
    <row r="140" spans="9:22" x14ac:dyDescent="0.25">
      <c r="J140">
        <v>20</v>
      </c>
      <c r="K140">
        <v>12.116</v>
      </c>
      <c r="L140">
        <v>220.90100000000001</v>
      </c>
      <c r="M140" s="2">
        <f>K140/$F$15/((L140*2)/$F$16)</f>
        <v>3.385685146594633E-2</v>
      </c>
      <c r="N140">
        <v>14.313000000000001</v>
      </c>
      <c r="O140">
        <v>217.32300000000001</v>
      </c>
      <c r="P140" s="2">
        <f>N140/$F$15/((O140*2)/$F$16)</f>
        <v>4.0654625535195013E-2</v>
      </c>
      <c r="Q140">
        <v>11.374000000000001</v>
      </c>
      <c r="R140">
        <v>204.58</v>
      </c>
      <c r="S140" s="2">
        <f>Q140/$F$15/((R140*2)/$F$16)</f>
        <v>3.431903242898126E-2</v>
      </c>
      <c r="U140">
        <f>_xlfn.STDEV.S(M140,P140,S140)</f>
        <v>3.7983128611407844E-3</v>
      </c>
      <c r="V140" s="2">
        <f t="shared" si="54"/>
        <v>3.6276836476707534E-2</v>
      </c>
    </row>
    <row r="141" spans="9:22" x14ac:dyDescent="0.25">
      <c r="J141">
        <v>30</v>
      </c>
      <c r="K141">
        <v>15.647</v>
      </c>
      <c r="L141">
        <v>242.559</v>
      </c>
      <c r="M141" s="2">
        <f t="shared" ref="M141:M145" si="62">K141/$F$15/((L141*2)/$F$16)</f>
        <v>3.9819763337203079E-2</v>
      </c>
      <c r="N141">
        <v>12.131</v>
      </c>
      <c r="O141">
        <v>200.16300000000001</v>
      </c>
      <c r="P141" s="2">
        <f t="shared" ref="P141:P145" si="63">N141/$F$15/((O141*2)/$F$16)</f>
        <v>3.7410868167135139E-2</v>
      </c>
      <c r="Q141">
        <v>14.401999999999999</v>
      </c>
      <c r="R141">
        <v>229.303</v>
      </c>
      <c r="S141" s="2">
        <f t="shared" ref="S141:S145" si="64">Q141/$F$15/((R141*2)/$F$16)</f>
        <v>3.8770201248087117E-2</v>
      </c>
      <c r="U141">
        <f t="shared" ref="U141:U145" si="65">_xlfn.STDEV.S(M141,P141,S141)</f>
        <v>1.2077625969988549E-3</v>
      </c>
      <c r="V141" s="2">
        <f t="shared" si="54"/>
        <v>3.8666944250808445E-2</v>
      </c>
    </row>
    <row r="142" spans="9:22" x14ac:dyDescent="0.25">
      <c r="J142">
        <v>40</v>
      </c>
      <c r="K142">
        <v>13.042</v>
      </c>
      <c r="L142">
        <v>207.327</v>
      </c>
      <c r="M142" s="2">
        <f t="shared" si="62"/>
        <v>3.8830529954856897E-2</v>
      </c>
      <c r="N142">
        <v>14.064</v>
      </c>
      <c r="O142">
        <v>221.917</v>
      </c>
      <c r="P142" s="2">
        <f t="shared" si="63"/>
        <v>3.9120398534053177E-2</v>
      </c>
      <c r="Q142">
        <v>13.006</v>
      </c>
      <c r="R142">
        <v>205.36199999999999</v>
      </c>
      <c r="S142" s="2">
        <f t="shared" si="64"/>
        <v>3.9093868689087534E-2</v>
      </c>
      <c r="U142">
        <f t="shared" si="65"/>
        <v>1.6024716057045797E-4</v>
      </c>
      <c r="V142" s="2">
        <f t="shared" si="54"/>
        <v>3.9014932392665874E-2</v>
      </c>
    </row>
    <row r="143" spans="9:22" x14ac:dyDescent="0.25">
      <c r="J143">
        <v>60</v>
      </c>
      <c r="K143">
        <v>17.352</v>
      </c>
      <c r="L143">
        <v>205.62100000000001</v>
      </c>
      <c r="M143" s="2">
        <f t="shared" si="62"/>
        <v>5.2091523293394684E-2</v>
      </c>
      <c r="N143">
        <v>19.286999999999999</v>
      </c>
      <c r="O143">
        <v>212.453</v>
      </c>
      <c r="P143" s="2">
        <f t="shared" si="63"/>
        <v>5.6038538196944987E-2</v>
      </c>
      <c r="Q143">
        <v>16.63</v>
      </c>
      <c r="R143">
        <v>205.58500000000001</v>
      </c>
      <c r="S143" s="2">
        <f t="shared" si="64"/>
        <v>4.9932787405527777E-2</v>
      </c>
      <c r="U143">
        <f t="shared" si="65"/>
        <v>3.0962143554482953E-3</v>
      </c>
      <c r="V143" s="2">
        <f t="shared" si="54"/>
        <v>5.2687616298622481E-2</v>
      </c>
    </row>
    <row r="144" spans="9:22" x14ac:dyDescent="0.25">
      <c r="J144">
        <v>90</v>
      </c>
      <c r="K144">
        <v>21.483000000000001</v>
      </c>
      <c r="L144">
        <v>250.55199999999999</v>
      </c>
      <c r="M144" s="2">
        <f t="shared" si="62"/>
        <v>5.2927580347038171E-2</v>
      </c>
      <c r="N144">
        <v>25.683</v>
      </c>
      <c r="O144">
        <v>244.80699999999999</v>
      </c>
      <c r="P144" s="2">
        <f t="shared" si="63"/>
        <v>6.4760009737073299E-2</v>
      </c>
      <c r="Q144">
        <v>23.452999999999999</v>
      </c>
      <c r="R144">
        <v>228.62200000000001</v>
      </c>
      <c r="S144" s="2">
        <f t="shared" si="64"/>
        <v>6.3323566821334595E-2</v>
      </c>
      <c r="U144">
        <f t="shared" si="65"/>
        <v>6.4568605412395428E-3</v>
      </c>
      <c r="V144" s="2">
        <f t="shared" si="54"/>
        <v>6.0337052301815353E-2</v>
      </c>
    </row>
    <row r="145" spans="10:39" x14ac:dyDescent="0.25">
      <c r="J145">
        <v>120</v>
      </c>
      <c r="K145">
        <v>61.280999999999999</v>
      </c>
      <c r="L145">
        <v>226.63300000000001</v>
      </c>
      <c r="M145" s="2">
        <f t="shared" si="62"/>
        <v>0.16691204625000669</v>
      </c>
      <c r="N145">
        <v>61.947000000000003</v>
      </c>
      <c r="O145">
        <v>229.5</v>
      </c>
      <c r="P145" s="2">
        <f t="shared" si="63"/>
        <v>0.16661825223916726</v>
      </c>
      <c r="Q145">
        <v>58.274999999999999</v>
      </c>
      <c r="R145">
        <v>215.78899999999999</v>
      </c>
      <c r="S145" s="2">
        <f t="shared" si="64"/>
        <v>0.16670090793424233</v>
      </c>
      <c r="U145">
        <f t="shared" si="65"/>
        <v>1.5150702575418174E-4</v>
      </c>
      <c r="V145" s="2">
        <f t="shared" si="54"/>
        <v>0.16674373547447208</v>
      </c>
    </row>
    <row r="151" spans="10:39" x14ac:dyDescent="0.25">
      <c r="AG151" t="s">
        <v>47</v>
      </c>
      <c r="AH151" t="s">
        <v>48</v>
      </c>
    </row>
    <row r="152" spans="10:39" x14ac:dyDescent="0.25">
      <c r="AG152">
        <v>0</v>
      </c>
    </row>
    <row r="153" spans="10:39" x14ac:dyDescent="0.25">
      <c r="AG153">
        <v>1</v>
      </c>
    </row>
    <row r="156" spans="10:39" x14ac:dyDescent="0.25">
      <c r="AL156" t="s">
        <v>47</v>
      </c>
      <c r="AM156" t="s">
        <v>48</v>
      </c>
    </row>
    <row r="157" spans="10:39" x14ac:dyDescent="0.25">
      <c r="AL157">
        <v>0</v>
      </c>
    </row>
    <row r="158" spans="10:39" x14ac:dyDescent="0.25">
      <c r="AL158">
        <v>1</v>
      </c>
    </row>
    <row r="160" spans="10:39" x14ac:dyDescent="0.25">
      <c r="K160" t="s">
        <v>3</v>
      </c>
      <c r="L160" t="s">
        <v>4</v>
      </c>
      <c r="N160" t="s">
        <v>31</v>
      </c>
      <c r="O160" t="s">
        <v>32</v>
      </c>
      <c r="Q160" t="s">
        <v>33</v>
      </c>
      <c r="R160" t="s">
        <v>34</v>
      </c>
      <c r="U160" t="s">
        <v>42</v>
      </c>
      <c r="V160" t="s">
        <v>43</v>
      </c>
    </row>
    <row r="162" spans="9:33" x14ac:dyDescent="0.25">
      <c r="I162" s="4"/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U162">
        <v>0</v>
      </c>
      <c r="V162">
        <v>0</v>
      </c>
    </row>
    <row r="163" spans="9:33" x14ac:dyDescent="0.25">
      <c r="I163" s="4" t="s">
        <v>44</v>
      </c>
      <c r="J163">
        <v>20</v>
      </c>
      <c r="K163">
        <v>3.6661999999999999</v>
      </c>
      <c r="L163">
        <v>75.677300000000002</v>
      </c>
      <c r="M163" s="2">
        <f t="shared" ref="M163:M168" si="66">K163/$F$15/((L163*2)/$F$16)</f>
        <v>2.9904428669536121E-2</v>
      </c>
      <c r="N163">
        <v>3.9026000000000001</v>
      </c>
      <c r="O163">
        <v>82.454400000000007</v>
      </c>
      <c r="P163" s="2">
        <f t="shared" ref="P163:P168" si="67">N163/$F$15/((O163*2)/$F$16)</f>
        <v>2.9216298289466806E-2</v>
      </c>
      <c r="Q163">
        <v>3.7176</v>
      </c>
      <c r="R163">
        <v>71.6935</v>
      </c>
      <c r="S163" s="2">
        <f t="shared" ref="S163:S168" si="68">Q163/$F$15/((R163*2)/$F$16)</f>
        <v>3.2008687186632183E-2</v>
      </c>
      <c r="U163">
        <f>_xlfn.STDEV.S(M163,P163,S163)</f>
        <v>1.4548117335104521E-3</v>
      </c>
      <c r="V163" s="2">
        <f>AVERAGE(M163,P163,S163)</f>
        <v>3.0376471381878368E-2</v>
      </c>
    </row>
    <row r="164" spans="9:33" x14ac:dyDescent="0.25">
      <c r="I164" s="4"/>
      <c r="J164">
        <v>30</v>
      </c>
      <c r="K164">
        <v>12.625</v>
      </c>
      <c r="L164">
        <v>236.38200000000001</v>
      </c>
      <c r="M164" s="2">
        <f t="shared" si="66"/>
        <v>3.296871113935583E-2</v>
      </c>
      <c r="N164">
        <v>10.964</v>
      </c>
      <c r="O164">
        <v>199.596</v>
      </c>
      <c r="P164" s="2">
        <f t="shared" si="67"/>
        <v>3.3908000333513204E-2</v>
      </c>
      <c r="Q164">
        <v>9.9380000000000006</v>
      </c>
      <c r="R164">
        <v>170.821</v>
      </c>
      <c r="S164" s="2">
        <f t="shared" si="68"/>
        <v>3.5912258453202874E-2</v>
      </c>
      <c r="U164">
        <f t="shared" ref="U164:U185" si="69">_xlfn.STDEV.S(M164,P164,S164)</f>
        <v>1.5035394679144567E-3</v>
      </c>
      <c r="V164" s="2">
        <f t="shared" ref="V164:V185" si="70">AVERAGE(M164,P164,S164)</f>
        <v>3.4262989975357296E-2</v>
      </c>
    </row>
    <row r="165" spans="9:33" x14ac:dyDescent="0.25">
      <c r="I165" s="4"/>
      <c r="J165">
        <v>40</v>
      </c>
      <c r="K165">
        <v>8.0350000000000001</v>
      </c>
      <c r="L165">
        <v>139.06800000000001</v>
      </c>
      <c r="M165" s="2">
        <f t="shared" si="66"/>
        <v>3.5665117375743342E-2</v>
      </c>
      <c r="N165">
        <v>10.818</v>
      </c>
      <c r="O165">
        <v>174.136</v>
      </c>
      <c r="P165" s="2">
        <f t="shared" si="67"/>
        <v>3.8348060009290301E-2</v>
      </c>
      <c r="Q165">
        <v>9.7829999999999995</v>
      </c>
      <c r="R165">
        <v>164.36</v>
      </c>
      <c r="S165" s="2">
        <f t="shared" si="68"/>
        <v>3.6741840404532045E-2</v>
      </c>
      <c r="U165">
        <f t="shared" si="69"/>
        <v>1.3501515392933723E-3</v>
      </c>
      <c r="V165" s="2">
        <f t="shared" si="70"/>
        <v>3.6918339263188563E-2</v>
      </c>
      <c r="AF165" t="s">
        <v>47</v>
      </c>
      <c r="AG165" t="s">
        <v>48</v>
      </c>
    </row>
    <row r="166" spans="9:33" x14ac:dyDescent="0.25">
      <c r="I166" s="4"/>
      <c r="J166">
        <v>60</v>
      </c>
      <c r="K166">
        <v>17.329000000000001</v>
      </c>
      <c r="L166">
        <v>275.24400000000003</v>
      </c>
      <c r="M166" s="2">
        <f t="shared" si="66"/>
        <v>3.8863385142807516E-2</v>
      </c>
      <c r="N166">
        <v>15.08</v>
      </c>
      <c r="O166">
        <v>247.19900000000001</v>
      </c>
      <c r="P166" s="2">
        <f t="shared" si="67"/>
        <v>3.7656471002344837E-2</v>
      </c>
      <c r="Q166">
        <v>14.427</v>
      </c>
      <c r="R166">
        <v>237.52799999999999</v>
      </c>
      <c r="S166" s="2">
        <f t="shared" si="68"/>
        <v>3.7492655836598443E-2</v>
      </c>
      <c r="U166">
        <f t="shared" si="69"/>
        <v>7.4859601720795687E-4</v>
      </c>
      <c r="V166" s="2">
        <f t="shared" si="70"/>
        <v>3.8004170660583599E-2</v>
      </c>
      <c r="AF166">
        <v>0</v>
      </c>
    </row>
    <row r="167" spans="9:33" x14ac:dyDescent="0.25">
      <c r="I167" s="4"/>
      <c r="J167">
        <v>90</v>
      </c>
      <c r="K167">
        <v>21.89</v>
      </c>
      <c r="L167">
        <v>256.15300000000002</v>
      </c>
      <c r="M167" s="2">
        <f t="shared" si="66"/>
        <v>5.2751073299990021E-2</v>
      </c>
      <c r="N167">
        <v>24.527999999999999</v>
      </c>
      <c r="O167">
        <v>243.10900000000001</v>
      </c>
      <c r="P167" s="2">
        <f t="shared" si="67"/>
        <v>6.2279638930441646E-2</v>
      </c>
      <c r="Q167">
        <v>22.161999999999999</v>
      </c>
      <c r="R167">
        <v>214.03899999999999</v>
      </c>
      <c r="S167" s="2">
        <f t="shared" si="68"/>
        <v>6.3914739433375431E-2</v>
      </c>
      <c r="U167">
        <f t="shared" si="69"/>
        <v>6.0290209012494253E-3</v>
      </c>
      <c r="V167" s="2">
        <f t="shared" si="70"/>
        <v>5.9648483887935699E-2</v>
      </c>
      <c r="AB167" t="s">
        <v>47</v>
      </c>
      <c r="AC167" t="s">
        <v>48</v>
      </c>
      <c r="AF167">
        <v>1</v>
      </c>
    </row>
    <row r="168" spans="9:33" x14ac:dyDescent="0.25">
      <c r="I168" s="4"/>
      <c r="J168">
        <v>120</v>
      </c>
      <c r="K168">
        <v>41.137</v>
      </c>
      <c r="L168">
        <v>228.00200000000001</v>
      </c>
      <c r="M168" s="2">
        <f t="shared" si="66"/>
        <v>0.11137275057474587</v>
      </c>
      <c r="N168">
        <v>43.454000000000001</v>
      </c>
      <c r="O168">
        <v>242.71199999999999</v>
      </c>
      <c r="P168" s="2">
        <f t="shared" si="67"/>
        <v>0.1105155772690409</v>
      </c>
      <c r="Q168">
        <v>32.743000000000002</v>
      </c>
      <c r="R168">
        <v>246.33199999999999</v>
      </c>
      <c r="S168" s="2">
        <f t="shared" si="68"/>
        <v>8.2050762365676114E-2</v>
      </c>
      <c r="U168">
        <f t="shared" si="69"/>
        <v>1.668711791618353E-2</v>
      </c>
      <c r="V168" s="2">
        <f t="shared" si="70"/>
        <v>0.10131303006982095</v>
      </c>
      <c r="AB168">
        <v>0</v>
      </c>
    </row>
    <row r="169" spans="9:33" x14ac:dyDescent="0.25">
      <c r="M169" s="2"/>
      <c r="P169" s="2"/>
      <c r="S169" s="2"/>
      <c r="V169" s="2"/>
      <c r="AB169">
        <v>1</v>
      </c>
    </row>
    <row r="170" spans="9:33" x14ac:dyDescent="0.25">
      <c r="M170" s="2"/>
      <c r="P170" s="2"/>
      <c r="S170" s="2"/>
      <c r="V170" s="2"/>
      <c r="Y170" t="s">
        <v>47</v>
      </c>
      <c r="Z170" t="s">
        <v>48</v>
      </c>
    </row>
    <row r="171" spans="9:33" x14ac:dyDescent="0.25">
      <c r="M171" s="2"/>
      <c r="P171" s="2"/>
      <c r="S171" s="2"/>
      <c r="V171" s="2"/>
      <c r="Y171">
        <v>0</v>
      </c>
    </row>
    <row r="172" spans="9:33" x14ac:dyDescent="0.25">
      <c r="I172" s="5" t="s">
        <v>45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U172">
        <f t="shared" si="69"/>
        <v>0</v>
      </c>
      <c r="V172" s="2">
        <f t="shared" si="70"/>
        <v>0</v>
      </c>
      <c r="Y172">
        <v>1</v>
      </c>
    </row>
    <row r="173" spans="9:33" x14ac:dyDescent="0.25">
      <c r="I173" s="5"/>
      <c r="J173">
        <v>30</v>
      </c>
      <c r="K173">
        <v>3.0933000000000002</v>
      </c>
      <c r="L173">
        <v>90.388900000000007</v>
      </c>
      <c r="M173" s="2">
        <f t="shared" ref="M173:M177" si="71">K173/$F$15/((L173*2)/$F$16)</f>
        <v>2.1124766917668479E-2</v>
      </c>
      <c r="N173">
        <v>3.2363</v>
      </c>
      <c r="O173">
        <v>82.522000000000006</v>
      </c>
      <c r="P173" s="2">
        <f>N173/$F$15/((O173*2)/$F$16)</f>
        <v>2.4208284449997765E-2</v>
      </c>
      <c r="Q173">
        <v>3.9790000000000001</v>
      </c>
      <c r="R173">
        <v>114.992</v>
      </c>
      <c r="S173" s="2">
        <f>Q173/$F$15/((R173*2)/$F$16)</f>
        <v>2.135951057035422E-2</v>
      </c>
      <c r="U173">
        <f t="shared" si="69"/>
        <v>1.7165225298063941E-3</v>
      </c>
      <c r="V173" s="2">
        <f t="shared" si="70"/>
        <v>2.2230853979340156E-2</v>
      </c>
      <c r="AC173" t="s">
        <v>47</v>
      </c>
      <c r="AD173" t="s">
        <v>48</v>
      </c>
    </row>
    <row r="174" spans="9:33" x14ac:dyDescent="0.25">
      <c r="I174" s="5"/>
      <c r="J174">
        <v>40</v>
      </c>
      <c r="K174">
        <v>5.9219999999999997</v>
      </c>
      <c r="L174">
        <v>132.92699999999999</v>
      </c>
      <c r="M174" s="2">
        <f t="shared" si="71"/>
        <v>2.750047436228573E-2</v>
      </c>
      <c r="N174">
        <v>6.774</v>
      </c>
      <c r="O174">
        <v>159.215</v>
      </c>
      <c r="P174" s="2">
        <f>N174/$F$15/((O174*2)/$F$16)</f>
        <v>2.6263112655726416E-2</v>
      </c>
      <c r="Q174">
        <v>7.1689999999999996</v>
      </c>
      <c r="R174">
        <v>163.874</v>
      </c>
      <c r="S174" s="2">
        <f>Q174/$F$15/((R174*2)/$F$16)</f>
        <v>2.7004336514488619E-2</v>
      </c>
      <c r="U174">
        <f t="shared" si="69"/>
        <v>6.2271309146273463E-4</v>
      </c>
      <c r="V174" s="2">
        <f t="shared" si="70"/>
        <v>2.6922641177500258E-2</v>
      </c>
      <c r="AC174">
        <v>0</v>
      </c>
    </row>
    <row r="175" spans="9:33" x14ac:dyDescent="0.25">
      <c r="I175" s="5"/>
      <c r="J175">
        <v>60</v>
      </c>
      <c r="K175">
        <v>16.744</v>
      </c>
      <c r="L175">
        <v>264.94</v>
      </c>
      <c r="M175" s="2">
        <f t="shared" si="71"/>
        <v>3.9011861059620297E-2</v>
      </c>
      <c r="N175">
        <v>14.988</v>
      </c>
      <c r="O175">
        <v>222.40700000000001</v>
      </c>
      <c r="P175" s="2">
        <f>N175/$F$15/((O175*2)/$F$16)</f>
        <v>4.1598743977715853E-2</v>
      </c>
      <c r="Q175">
        <v>15.94</v>
      </c>
      <c r="R175">
        <v>231.59</v>
      </c>
      <c r="S175" s="2">
        <f>Q175/$F$15/((R175*2)/$F$16)</f>
        <v>4.2486748878792287E-2</v>
      </c>
      <c r="U175">
        <f t="shared" si="69"/>
        <v>1.8053329006077253E-3</v>
      </c>
      <c r="V175" s="2">
        <f t="shared" si="70"/>
        <v>4.1032451305376146E-2</v>
      </c>
      <c r="AC175">
        <v>1</v>
      </c>
    </row>
    <row r="176" spans="9:33" x14ac:dyDescent="0.25">
      <c r="I176" s="5"/>
      <c r="J176" s="3">
        <v>90</v>
      </c>
      <c r="K176">
        <v>23.47</v>
      </c>
      <c r="L176">
        <v>240.815</v>
      </c>
      <c r="M176" s="2">
        <f t="shared" si="71"/>
        <v>6.0160929846511439E-2</v>
      </c>
      <c r="N176">
        <v>24.047999999999998</v>
      </c>
      <c r="O176">
        <v>215.40799999999999</v>
      </c>
      <c r="P176" s="2">
        <f>N176/$F$15/((O176*2)/$F$16)</f>
        <v>6.8913152921174906E-2</v>
      </c>
      <c r="Q176">
        <v>20.452999999999999</v>
      </c>
      <c r="R176">
        <v>230.59800000000001</v>
      </c>
      <c r="S176" s="2">
        <f>Q176/$F$15/((R176*2)/$F$16)</f>
        <v>5.4750295501154844E-2</v>
      </c>
      <c r="U176">
        <f t="shared" si="69"/>
        <v>7.1468280034763364E-3</v>
      </c>
      <c r="V176" s="2">
        <f t="shared" si="70"/>
        <v>6.1274792756280394E-2</v>
      </c>
    </row>
    <row r="177" spans="9:40" x14ac:dyDescent="0.25">
      <c r="I177" s="5"/>
      <c r="J177">
        <v>120</v>
      </c>
      <c r="K177">
        <v>30.236999999999998</v>
      </c>
      <c r="L177">
        <v>266.07799999999997</v>
      </c>
      <c r="M177" s="2">
        <f t="shared" si="71"/>
        <v>7.0147907060391354E-2</v>
      </c>
      <c r="N177">
        <v>33.36</v>
      </c>
      <c r="O177">
        <v>200.84399999999999</v>
      </c>
      <c r="P177" s="2">
        <f>N177/$F$15/((O177*2)/$F$16)</f>
        <v>0.10253028515958948</v>
      </c>
      <c r="Q177">
        <v>31.436</v>
      </c>
      <c r="R177">
        <v>252.75</v>
      </c>
      <c r="S177" s="2">
        <f>Q177/$F$15/((R177*2)/$F$16)</f>
        <v>7.6775225604767294E-2</v>
      </c>
      <c r="U177">
        <f t="shared" si="69"/>
        <v>1.710683515986371E-2</v>
      </c>
      <c r="V177" s="2">
        <f t="shared" si="70"/>
        <v>8.3151139274916033E-2</v>
      </c>
    </row>
    <row r="178" spans="9:40" x14ac:dyDescent="0.25">
      <c r="M178" s="2"/>
      <c r="P178" s="2"/>
      <c r="S178" s="2"/>
      <c r="V178" s="2"/>
    </row>
    <row r="179" spans="9:40" x14ac:dyDescent="0.25">
      <c r="M179" s="2"/>
      <c r="P179" s="2"/>
      <c r="S179" s="2"/>
      <c r="V179" s="2"/>
      <c r="AM179" t="s">
        <v>42</v>
      </c>
      <c r="AN179" t="s">
        <v>43</v>
      </c>
    </row>
    <row r="180" spans="9:40" x14ac:dyDescent="0.25">
      <c r="I180" s="6" t="s">
        <v>46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U180">
        <f t="shared" si="69"/>
        <v>0</v>
      </c>
      <c r="V180" s="2">
        <f t="shared" si="70"/>
        <v>0</v>
      </c>
      <c r="AB180">
        <v>0</v>
      </c>
      <c r="AE180">
        <v>0</v>
      </c>
      <c r="AH180">
        <v>0</v>
      </c>
      <c r="AK180">
        <v>0</v>
      </c>
      <c r="AM180">
        <v>0</v>
      </c>
      <c r="AN180">
        <v>0</v>
      </c>
    </row>
    <row r="181" spans="9:40" x14ac:dyDescent="0.25">
      <c r="I181" s="6"/>
      <c r="J181">
        <v>30</v>
      </c>
      <c r="K181">
        <v>6.766</v>
      </c>
      <c r="L181">
        <v>142.85499999999999</v>
      </c>
      <c r="M181" s="2">
        <f>K181/$F$15/((L181*2)/$F$16)</f>
        <v>2.9236241012750994E-2</v>
      </c>
      <c r="N181">
        <v>7.266</v>
      </c>
      <c r="O181">
        <v>139.49299999999999</v>
      </c>
      <c r="P181" s="2">
        <f>N181/$F$15/((O181*2)/$F$16)</f>
        <v>3.2153478562975811E-2</v>
      </c>
      <c r="Q181">
        <v>6.7649999999999997</v>
      </c>
      <c r="R181">
        <v>132.673</v>
      </c>
      <c r="S181" s="2">
        <f>Q181/$F$15/((R181*2)/$F$16)</f>
        <v>3.1475325996441816E-2</v>
      </c>
      <c r="U181">
        <f t="shared" si="69"/>
        <v>1.5266339548239269E-3</v>
      </c>
      <c r="V181" s="2">
        <f t="shared" si="70"/>
        <v>3.0955015190722874E-2</v>
      </c>
      <c r="AB181">
        <v>30</v>
      </c>
      <c r="AC181">
        <v>9.8369999999999997</v>
      </c>
      <c r="AD181">
        <v>212.78800000000001</v>
      </c>
      <c r="AE181" s="2">
        <f>AC181/$F$15/((AD181*2)/$F$16)</f>
        <v>2.8536488064280979E-2</v>
      </c>
      <c r="AF181">
        <v>10.039</v>
      </c>
      <c r="AG181">
        <v>215.83799999999999</v>
      </c>
      <c r="AH181" s="2">
        <f>AF181/$F$15/((AG181*2)/$F$16)</f>
        <v>2.8710947934316073E-2</v>
      </c>
      <c r="AI181">
        <v>8.8699999999999992</v>
      </c>
      <c r="AJ181">
        <v>200.005</v>
      </c>
      <c r="AK181" s="2">
        <f>AI181/$F$15/((AJ181*2)/$F$16)</f>
        <v>2.7375858813406199E-2</v>
      </c>
      <c r="AM181">
        <f>_xlfn.STDEV.S(AE181,AH181,AK181)</f>
        <v>7.2571338063667985E-4</v>
      </c>
      <c r="AN181" s="2">
        <f>AVERAGE(AE181,AH181,AK181)</f>
        <v>2.8207764937334418E-2</v>
      </c>
    </row>
    <row r="182" spans="9:40" x14ac:dyDescent="0.25">
      <c r="I182" s="6"/>
      <c r="J182">
        <v>40</v>
      </c>
      <c r="K182">
        <v>12.061999999999999</v>
      </c>
      <c r="L182">
        <v>199.96100000000001</v>
      </c>
      <c r="M182" s="2">
        <f>K182/$F$15/((L182*2)/$F$16)</f>
        <v>3.7235656014651244E-2</v>
      </c>
      <c r="N182">
        <v>13.803000000000001</v>
      </c>
      <c r="O182">
        <v>216.131</v>
      </c>
      <c r="P182" s="2">
        <f>N182/$F$15/((O182*2)/$F$16)</f>
        <v>3.9422250257345644E-2</v>
      </c>
      <c r="Q182">
        <v>13.288</v>
      </c>
      <c r="R182">
        <v>185.66800000000001</v>
      </c>
      <c r="S182" s="2">
        <f>Q182/$F$15/((R182*2)/$F$16)</f>
        <v>4.4178152055294767E-2</v>
      </c>
      <c r="U182">
        <f t="shared" si="69"/>
        <v>3.5496020332865248E-3</v>
      </c>
      <c r="V182" s="2">
        <f t="shared" si="70"/>
        <v>4.0278686109097218E-2</v>
      </c>
      <c r="AB182">
        <v>60</v>
      </c>
      <c r="AC182">
        <v>31.117000000000001</v>
      </c>
      <c r="AD182">
        <v>164.411</v>
      </c>
      <c r="AE182" s="2">
        <f>AC182/$F$15/((AD182*2)/$F$16)</f>
        <v>0.11682931611241354</v>
      </c>
      <c r="AF182">
        <v>29.503</v>
      </c>
      <c r="AG182">
        <v>155.911</v>
      </c>
      <c r="AH182" s="2">
        <f>AF182/$F$15/((AG182*2)/$F$16)</f>
        <v>0.11680848942705598</v>
      </c>
      <c r="AI182">
        <v>27.38</v>
      </c>
      <c r="AJ182">
        <v>153.845</v>
      </c>
      <c r="AK182" s="2">
        <f>AI182/$F$15/((AJ182*2)/$F$16)</f>
        <v>0.10985884863272274</v>
      </c>
      <c r="AM182">
        <f t="shared" ref="AM182:AM184" si="72">_xlfn.STDEV.S(AE182,AH182,AK182)</f>
        <v>4.0184026222391429E-3</v>
      </c>
      <c r="AN182" s="2">
        <f t="shared" ref="AN182:AN184" si="73">AVERAGE(AE182,AH182,AK182)</f>
        <v>0.11449888472406407</v>
      </c>
    </row>
    <row r="183" spans="9:40" x14ac:dyDescent="0.25">
      <c r="I183" s="6"/>
      <c r="J183">
        <v>60</v>
      </c>
      <c r="K183">
        <v>20.356999999999999</v>
      </c>
      <c r="L183">
        <v>240.19200000000001</v>
      </c>
      <c r="M183" s="2">
        <f>K183/$F$15/((L183*2)/$F$16)</f>
        <v>5.231668574605336E-2</v>
      </c>
      <c r="N183">
        <v>16.969000000000001</v>
      </c>
      <c r="O183">
        <v>239.24299999999999</v>
      </c>
      <c r="P183" s="2">
        <f>N183/$F$15/((O183*2)/$F$16)</f>
        <v>4.3782645084807871E-2</v>
      </c>
      <c r="Q183">
        <v>20.312000000000001</v>
      </c>
      <c r="R183">
        <v>244.45400000000001</v>
      </c>
      <c r="S183" s="2">
        <f>Q183/$F$15/((R183*2)/$F$16)</f>
        <v>5.1290924284070907E-2</v>
      </c>
      <c r="U183">
        <f t="shared" si="69"/>
        <v>4.6593328048617592E-3</v>
      </c>
      <c r="V183" s="2">
        <f t="shared" si="70"/>
        <v>4.9130085038310713E-2</v>
      </c>
      <c r="AB183">
        <v>90</v>
      </c>
      <c r="AC183">
        <v>45.828000000000003</v>
      </c>
      <c r="AD183">
        <v>178.87</v>
      </c>
      <c r="AE183" s="2">
        <f>AC183/$F$15/((AD183*2)/$F$16)</f>
        <v>0.15815334538429521</v>
      </c>
      <c r="AF183">
        <v>34.412999999999997</v>
      </c>
      <c r="AG183">
        <v>174.43299999999999</v>
      </c>
      <c r="AH183" s="2">
        <f>AF183/$F$15/((AG183*2)/$F$16)</f>
        <v>0.12178081322107967</v>
      </c>
      <c r="AI183">
        <v>44.558</v>
      </c>
      <c r="AJ183">
        <v>181.46100000000001</v>
      </c>
      <c r="AK183" s="2">
        <f>AI183/$F$15/((AJ183*2)/$F$16)</f>
        <v>0.15157492944271736</v>
      </c>
      <c r="AM183">
        <f t="shared" si="72"/>
        <v>1.9381804240459842E-2</v>
      </c>
      <c r="AN183" s="2">
        <f t="shared" si="73"/>
        <v>0.14383636268269739</v>
      </c>
    </row>
    <row r="184" spans="9:40" x14ac:dyDescent="0.25">
      <c r="I184" s="6"/>
      <c r="J184">
        <v>90</v>
      </c>
      <c r="K184">
        <v>20.361000000000001</v>
      </c>
      <c r="L184">
        <v>231.35599999999999</v>
      </c>
      <c r="M184" s="2">
        <f>K184/$F$15/((L184*2)/$F$16)</f>
        <v>5.432544873925256E-2</v>
      </c>
      <c r="N184">
        <v>17.131</v>
      </c>
      <c r="O184">
        <v>199.297</v>
      </c>
      <c r="P184" s="2">
        <f>N184/$F$15/((O184*2)/$F$16)</f>
        <v>5.3059962558516638E-2</v>
      </c>
      <c r="Q184">
        <v>21.675000000000001</v>
      </c>
      <c r="R184">
        <v>243.67</v>
      </c>
      <c r="S184" s="2">
        <f>Q184/$F$15/((R184*2)/$F$16)</f>
        <v>5.4908809577008361E-2</v>
      </c>
      <c r="U184">
        <f t="shared" si="69"/>
        <v>9.4516316390755816E-4</v>
      </c>
      <c r="V184" s="2">
        <f t="shared" si="70"/>
        <v>5.4098073624925858E-2</v>
      </c>
      <c r="AB184">
        <v>120</v>
      </c>
      <c r="AC184">
        <v>49.554000000000002</v>
      </c>
      <c r="AD184">
        <v>166.404</v>
      </c>
      <c r="AE184" s="2">
        <f>AC184/$F$15/((AD184*2)/$F$16)</f>
        <v>0.18382303844191777</v>
      </c>
      <c r="AF184">
        <v>50.61</v>
      </c>
      <c r="AG184">
        <v>161.071</v>
      </c>
      <c r="AH184" s="2">
        <f>AF184/$F$15/((AG184*2)/$F$16)</f>
        <v>0.19395633441613164</v>
      </c>
      <c r="AI184">
        <v>48.070999999999998</v>
      </c>
      <c r="AJ184">
        <v>161.017</v>
      </c>
      <c r="AK184" s="2">
        <f>AI184/$F$15/((AJ184*2)/$F$16)</f>
        <v>0.18428772607937954</v>
      </c>
      <c r="AM184">
        <f t="shared" si="72"/>
        <v>5.721037334128324E-3</v>
      </c>
      <c r="AN184" s="2">
        <f t="shared" si="73"/>
        <v>0.18735569964580967</v>
      </c>
    </row>
    <row r="185" spans="9:40" x14ac:dyDescent="0.25">
      <c r="I185" s="6"/>
      <c r="J185">
        <v>120</v>
      </c>
      <c r="K185">
        <v>38.950000000000003</v>
      </c>
      <c r="L185">
        <v>213.88800000000001</v>
      </c>
      <c r="M185" s="2">
        <f>K185/$F$15/((L185*2)/$F$16)</f>
        <v>0.11241027956941579</v>
      </c>
      <c r="N185">
        <v>43.009</v>
      </c>
      <c r="O185">
        <v>258.08999999999997</v>
      </c>
      <c r="P185" s="2">
        <f>N185/$F$15/((O185*2)/$F$16)</f>
        <v>0.10286630800146755</v>
      </c>
      <c r="Q185">
        <v>36.603999999999999</v>
      </c>
      <c r="R185">
        <v>225.73500000000001</v>
      </c>
      <c r="S185" s="2">
        <f>Q185/$F$15/((R185*2)/$F$16)</f>
        <v>0.10009551787890693</v>
      </c>
      <c r="U185">
        <f t="shared" si="69"/>
        <v>6.4603666909227985E-3</v>
      </c>
      <c r="V185" s="2">
        <f t="shared" si="70"/>
        <v>0.10512403514993009</v>
      </c>
      <c r="AN185" s="2"/>
    </row>
    <row r="186" spans="9:40" x14ac:dyDescent="0.25">
      <c r="AN186" s="2"/>
    </row>
    <row r="216" spans="7:8" x14ac:dyDescent="0.25">
      <c r="G216" t="s">
        <v>47</v>
      </c>
      <c r="H216" t="s">
        <v>48</v>
      </c>
    </row>
    <row r="217" spans="7:8" x14ac:dyDescent="0.25">
      <c r="G217">
        <v>0</v>
      </c>
    </row>
    <row r="218" spans="7:8" x14ac:dyDescent="0.25">
      <c r="G218">
        <v>1</v>
      </c>
    </row>
    <row r="221" spans="7:8" x14ac:dyDescent="0.25">
      <c r="G221" t="s">
        <v>47</v>
      </c>
      <c r="H221" t="s">
        <v>48</v>
      </c>
    </row>
    <row r="222" spans="7:8" x14ac:dyDescent="0.25">
      <c r="G222">
        <v>0</v>
      </c>
      <c r="H222">
        <v>366.98200000000003</v>
      </c>
    </row>
    <row r="223" spans="7:8" x14ac:dyDescent="0.25">
      <c r="G223">
        <v>1</v>
      </c>
      <c r="H223">
        <v>82.335999999999999</v>
      </c>
    </row>
    <row r="226" spans="7:21" x14ac:dyDescent="0.25">
      <c r="G226" t="s">
        <v>47</v>
      </c>
      <c r="H226" t="s">
        <v>48</v>
      </c>
    </row>
    <row r="227" spans="7:21" x14ac:dyDescent="0.25">
      <c r="G227">
        <v>0</v>
      </c>
      <c r="H227">
        <v>375.04500000000002</v>
      </c>
    </row>
    <row r="228" spans="7:21" x14ac:dyDescent="0.25">
      <c r="G228">
        <v>1</v>
      </c>
      <c r="H228">
        <v>82.79</v>
      </c>
    </row>
    <row r="234" spans="7:21" x14ac:dyDescent="0.25">
      <c r="J234" t="s">
        <v>3</v>
      </c>
      <c r="K234" t="s">
        <v>4</v>
      </c>
      <c r="M234" t="s">
        <v>31</v>
      </c>
      <c r="N234" t="s">
        <v>32</v>
      </c>
      <c r="P234" t="s">
        <v>33</v>
      </c>
      <c r="Q234" t="s">
        <v>34</v>
      </c>
      <c r="T234" t="s">
        <v>42</v>
      </c>
      <c r="U234" t="s">
        <v>43</v>
      </c>
    </row>
    <row r="236" spans="7:21" x14ac:dyDescent="0.25">
      <c r="H236" s="4"/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T236">
        <v>0</v>
      </c>
      <c r="U236">
        <v>0</v>
      </c>
    </row>
    <row r="237" spans="7:21" x14ac:dyDescent="0.25">
      <c r="H237" s="4" t="s">
        <v>44</v>
      </c>
      <c r="I237">
        <v>20</v>
      </c>
      <c r="M237">
        <v>3.9026000000000001</v>
      </c>
      <c r="N237">
        <v>82.454400000000007</v>
      </c>
      <c r="O237" s="2">
        <f t="shared" ref="O237:O242" si="74">M237/$F$15/((N237*2)/$F$16)</f>
        <v>2.9216298289466806E-2</v>
      </c>
      <c r="P237">
        <v>3.7176</v>
      </c>
      <c r="Q237">
        <v>71.6935</v>
      </c>
      <c r="R237" s="2">
        <f t="shared" ref="R237:R242" si="75">P237/$F$15/((Q237*2)/$F$16)</f>
        <v>3.2008687186632183E-2</v>
      </c>
      <c r="T237">
        <f>_xlfn.STDEV.S(L242,O237,R237)</f>
        <v>6.2074459999138965E-2</v>
      </c>
      <c r="U237" s="2">
        <f>AVERAGE(L242,O237,R237)</f>
        <v>6.6442132355022346E-2</v>
      </c>
    </row>
    <row r="238" spans="7:21" x14ac:dyDescent="0.25">
      <c r="H238" s="4"/>
      <c r="I238">
        <v>30</v>
      </c>
      <c r="J238">
        <v>12.625</v>
      </c>
      <c r="K238">
        <v>236.38200000000001</v>
      </c>
      <c r="L238" s="2">
        <f t="shared" ref="L237:L242" si="76">J238/$F$15/((K238*2)/$F$16)</f>
        <v>3.296871113935583E-2</v>
      </c>
      <c r="M238">
        <v>10.964</v>
      </c>
      <c r="N238">
        <v>199.596</v>
      </c>
      <c r="O238" s="2">
        <f t="shared" si="74"/>
        <v>3.3908000333513204E-2</v>
      </c>
      <c r="P238">
        <v>9.9380000000000006</v>
      </c>
      <c r="Q238">
        <v>170.821</v>
      </c>
      <c r="R238" s="2">
        <f t="shared" si="75"/>
        <v>3.5912258453202874E-2</v>
      </c>
      <c r="T238">
        <f t="shared" ref="T238:T242" si="77">_xlfn.STDEV.S(L238,O238,R238)</f>
        <v>1.5035394679144567E-3</v>
      </c>
      <c r="U238" s="2">
        <f t="shared" ref="U238:U242" si="78">AVERAGE(L238,O238,R238)</f>
        <v>3.4262989975357296E-2</v>
      </c>
    </row>
    <row r="239" spans="7:21" x14ac:dyDescent="0.25">
      <c r="H239" s="4"/>
      <c r="L239" s="2"/>
      <c r="O239" s="2"/>
      <c r="R239" s="2"/>
      <c r="U239" s="2"/>
    </row>
    <row r="240" spans="7:21" x14ac:dyDescent="0.25">
      <c r="H240" s="4"/>
      <c r="I240">
        <v>60</v>
      </c>
      <c r="J240">
        <v>17.329000000000001</v>
      </c>
      <c r="K240">
        <v>275.24400000000003</v>
      </c>
      <c r="L240" s="2">
        <f t="shared" si="76"/>
        <v>3.8863385142807516E-2</v>
      </c>
      <c r="M240">
        <v>15.08</v>
      </c>
      <c r="N240">
        <v>247.19900000000001</v>
      </c>
      <c r="O240" s="2">
        <f t="shared" si="74"/>
        <v>3.7656471002344837E-2</v>
      </c>
      <c r="P240">
        <v>14.427</v>
      </c>
      <c r="Q240">
        <v>237.52799999999999</v>
      </c>
      <c r="R240" s="2">
        <f t="shared" si="75"/>
        <v>3.7492655836598443E-2</v>
      </c>
      <c r="T240">
        <f t="shared" si="77"/>
        <v>7.4859601720795687E-4</v>
      </c>
      <c r="U240" s="2">
        <f t="shared" si="78"/>
        <v>3.8004170660583599E-2</v>
      </c>
    </row>
    <row r="241" spans="8:21" x14ac:dyDescent="0.25">
      <c r="H241" s="4"/>
      <c r="I241">
        <v>90</v>
      </c>
      <c r="J241">
        <v>21.89</v>
      </c>
      <c r="K241">
        <v>256.15300000000002</v>
      </c>
      <c r="L241" s="2">
        <f>J241/$F$15/((K241*2)/$F$16)</f>
        <v>5.2751073299990021E-2</v>
      </c>
      <c r="M241">
        <v>24.527999999999999</v>
      </c>
      <c r="N241">
        <v>243.10900000000001</v>
      </c>
      <c r="O241" s="2">
        <f t="shared" si="74"/>
        <v>6.2279638930441646E-2</v>
      </c>
      <c r="P241">
        <v>22.161999999999999</v>
      </c>
      <c r="Q241">
        <v>214.03899999999999</v>
      </c>
      <c r="R241" s="2">
        <f t="shared" si="75"/>
        <v>6.3914739433375431E-2</v>
      </c>
      <c r="T241">
        <f t="shared" si="77"/>
        <v>6.0290209012494253E-3</v>
      </c>
      <c r="U241" s="2">
        <f t="shared" si="78"/>
        <v>5.9648483887935699E-2</v>
      </c>
    </row>
    <row r="242" spans="8:21" x14ac:dyDescent="0.25">
      <c r="H242" s="4"/>
      <c r="I242">
        <v>120</v>
      </c>
      <c r="J242">
        <v>82.929000000000002</v>
      </c>
      <c r="K242">
        <v>370.67500000000001</v>
      </c>
      <c r="L242" s="2">
        <f>J242/$F$15/((K242*2)/$F$16)</f>
        <v>0.13810141158896805</v>
      </c>
      <c r="M242">
        <v>43.454000000000001</v>
      </c>
      <c r="N242">
        <v>242.71199999999999</v>
      </c>
      <c r="O242" s="2">
        <f t="shared" si="74"/>
        <v>0.1105155772690409</v>
      </c>
      <c r="P242">
        <v>32.743000000000002</v>
      </c>
      <c r="Q242">
        <v>246.33199999999999</v>
      </c>
      <c r="R242" s="2">
        <f t="shared" si="75"/>
        <v>8.2050762365676114E-2</v>
      </c>
      <c r="T242" t="e">
        <f>_xlfn.STDEV.S(#REF!,O242,R242)</f>
        <v>#REF!</v>
      </c>
      <c r="U242" s="2" t="e">
        <f>AVERAGE(#REF!,O242,R242)</f>
        <v>#REF!</v>
      </c>
    </row>
    <row r="244" spans="8:21" x14ac:dyDescent="0.25">
      <c r="J244">
        <v>54.222000000000001</v>
      </c>
      <c r="K244">
        <v>213.714</v>
      </c>
      <c r="L244" s="2">
        <f>J244/$F$15/((K244*2)/$F$16)</f>
        <v>0.15661290495882521</v>
      </c>
    </row>
    <row r="246" spans="8:21" x14ac:dyDescent="0.25">
      <c r="J246" t="s">
        <v>47</v>
      </c>
      <c r="K246" t="s">
        <v>48</v>
      </c>
    </row>
    <row r="247" spans="8:21" x14ac:dyDescent="0.25">
      <c r="J247">
        <v>0</v>
      </c>
      <c r="K247">
        <v>213.714</v>
      </c>
    </row>
    <row r="248" spans="8:21" x14ac:dyDescent="0.25">
      <c r="J248">
        <v>1</v>
      </c>
      <c r="K248">
        <v>54.222000000000001</v>
      </c>
    </row>
  </sheetData>
  <phoneticPr fontId="1" type="noConversion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2021-09-08T23:47:52Z</cp:lastPrinted>
  <dcterms:created xsi:type="dcterms:W3CDTF">2015-06-05T18:17:20Z</dcterms:created>
  <dcterms:modified xsi:type="dcterms:W3CDTF">2021-11-17T20:08:35Z</dcterms:modified>
</cp:coreProperties>
</file>